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060" tabRatio="788" activeTab="6"/>
  </bookViews>
  <sheets>
    <sheet name="附件1 基础数据表" sheetId="1" r:id="rId1"/>
    <sheet name="附件2 部门整体支出绩效自评表" sheetId="5" r:id="rId2"/>
    <sheet name="业务工作经费评价表" sheetId="6" state="hidden" r:id="rId3"/>
    <sheet name="附件3-1业务工作经费" sheetId="8" r:id="rId4"/>
    <sheet name="附件3-2 运行维护经费" sheetId="13" r:id="rId5"/>
    <sheet name="附件3-3 其他事业发展资金" sheetId="14" r:id="rId6"/>
    <sheet name="附件3-4省级专项资金" sheetId="12" r:id="rId7"/>
    <sheet name="Sheet3" sheetId="7" state="hidden" r:id="rId8"/>
  </sheets>
  <externalReferences>
    <externalReference r:id="rId12"/>
  </externalReferences>
  <definedNames>
    <definedName name="_xlnm._FilterDatabase" localSheetId="5" hidden="1">'附件3-3 其他事业发展资金'!$A$15:$I$29</definedName>
    <definedName name="_xlnm._FilterDatabase" localSheetId="1" hidden="1">'附件2 部门整体支出绩效自评表'!$A$17:$O$28</definedName>
    <definedName name="_xlnm.Print_Titles" localSheetId="1">'附件2 部门整体支出绩效自评表'!$2:$4</definedName>
    <definedName name="_xlnm.Print_Area" localSheetId="3">'附件3-1业务工作经费'!$A$1:$I$30</definedName>
    <definedName name="_xlnm.Print_Area" localSheetId="1">'附件2 部门整体支出绩效自评表'!$A$1:$I$28</definedName>
    <definedName name="_xlnm.Print_Area" localSheetId="0">'附件1 基础数据表'!$A$1:$G$29</definedName>
    <definedName name="_xlnm.Print_Area" localSheetId="6">'附件3-4省级专项资金'!$A$1:$I$20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啵啵</author>
  </authors>
  <commentList>
    <comment ref="I5" authorId="0">
      <text>
        <r>
          <rPr>
            <b/>
            <sz val="9"/>
            <rFont val="宋体"/>
            <charset val="134"/>
          </rPr>
          <t>啵啵:</t>
        </r>
        <r>
          <rPr>
            <sz val="9"/>
            <rFont val="宋体"/>
            <charset val="134"/>
          </rPr>
          <t xml:space="preserve">
得分=分值*执行率</t>
        </r>
      </text>
    </comment>
  </commentList>
</comments>
</file>

<file path=xl/sharedStrings.xml><?xml version="1.0" encoding="utf-8"?>
<sst xmlns="http://schemas.openxmlformats.org/spreadsheetml/2006/main" count="503" uniqueCount="329">
  <si>
    <t>附表1：</t>
  </si>
  <si>
    <t>2025年度部门整体支出绩效评价基础数据表</t>
  </si>
  <si>
    <t>单位：万元</t>
  </si>
  <si>
    <r>
      <rPr>
        <sz val="10"/>
        <color theme="1"/>
        <rFont val="仿宋"/>
        <charset val="134"/>
      </rPr>
      <t>财政供养人员情况（人）</t>
    </r>
  </si>
  <si>
    <t>编制数</t>
  </si>
  <si>
    <r>
      <rPr>
        <b/>
        <sz val="10"/>
        <color theme="1"/>
        <rFont val="Times New Roman"/>
        <charset val="134"/>
      </rPr>
      <t>2025</t>
    </r>
    <r>
      <rPr>
        <b/>
        <sz val="10"/>
        <color theme="1"/>
        <rFont val="仿宋"/>
        <charset val="134"/>
      </rPr>
      <t>年实际在职人数</t>
    </r>
  </si>
  <si>
    <t>控制率</t>
  </si>
  <si>
    <r>
      <rPr>
        <sz val="10"/>
        <color theme="1"/>
        <rFont val="仿宋"/>
        <charset val="134"/>
      </rPr>
      <t>经费控制情况（万元）</t>
    </r>
  </si>
  <si>
    <r>
      <rPr>
        <b/>
        <sz val="10"/>
        <color theme="1"/>
        <rFont val="Times New Roman"/>
        <charset val="134"/>
      </rPr>
      <t>2024</t>
    </r>
    <r>
      <rPr>
        <b/>
        <sz val="10"/>
        <color theme="1"/>
        <rFont val="仿宋"/>
        <charset val="134"/>
      </rPr>
      <t>年决算数</t>
    </r>
  </si>
  <si>
    <r>
      <rPr>
        <b/>
        <sz val="10"/>
        <color theme="1"/>
        <rFont val="Times New Roman"/>
        <charset val="134"/>
      </rPr>
      <t>2025</t>
    </r>
    <r>
      <rPr>
        <b/>
        <sz val="10"/>
        <color theme="1"/>
        <rFont val="仿宋"/>
        <charset val="134"/>
      </rPr>
      <t>年预算数</t>
    </r>
  </si>
  <si>
    <r>
      <rPr>
        <b/>
        <sz val="10"/>
        <color theme="1"/>
        <rFont val="Times New Roman"/>
        <charset val="134"/>
      </rPr>
      <t>2025</t>
    </r>
    <r>
      <rPr>
        <b/>
        <sz val="10"/>
        <color theme="1"/>
        <rFont val="仿宋"/>
        <charset val="134"/>
      </rPr>
      <t>年决算数</t>
    </r>
  </si>
  <si>
    <r>
      <rPr>
        <sz val="10"/>
        <color theme="1"/>
        <rFont val="仿宋"/>
        <charset val="134"/>
      </rPr>
      <t>三公经费</t>
    </r>
  </si>
  <si>
    <r>
      <rPr>
        <sz val="11"/>
        <color theme="1"/>
        <rFont val="宋体"/>
        <charset val="134"/>
      </rPr>
      <t>预算表：</t>
    </r>
    <r>
      <rPr>
        <sz val="11"/>
        <color theme="1"/>
        <rFont val="Times New Roman"/>
        <charset val="134"/>
      </rPr>
      <t>23</t>
    </r>
    <r>
      <rPr>
        <sz val="11"/>
        <color theme="1"/>
        <rFont val="宋体"/>
        <charset val="134"/>
      </rPr>
      <t>三公</t>
    </r>
  </si>
  <si>
    <r>
      <rPr>
        <sz val="11"/>
        <color theme="1"/>
        <rFont val="宋体"/>
        <charset val="134"/>
      </rPr>
      <t>决算数：</t>
    </r>
    <r>
      <rPr>
        <sz val="11"/>
        <color theme="1"/>
        <rFont val="Times New Roman"/>
        <charset val="134"/>
      </rPr>
      <t xml:space="preserve">F03 </t>
    </r>
    <r>
      <rPr>
        <sz val="11"/>
        <color theme="1"/>
        <rFont val="宋体"/>
        <charset val="134"/>
      </rPr>
      <t>机构运行信息表</t>
    </r>
  </si>
  <si>
    <r>
      <rPr>
        <sz val="10"/>
        <color theme="1"/>
        <rFont val="Times New Roman"/>
        <charset val="134"/>
      </rPr>
      <t xml:space="preserve">   1</t>
    </r>
    <r>
      <rPr>
        <sz val="10"/>
        <color theme="1"/>
        <rFont val="仿宋"/>
        <charset val="134"/>
      </rPr>
      <t>、公务用车购置和维护经费</t>
    </r>
  </si>
  <si>
    <r>
      <rPr>
        <sz val="10"/>
        <color theme="1"/>
        <rFont val="Times New Roman"/>
        <charset val="134"/>
      </rPr>
      <t xml:space="preserve">       </t>
    </r>
    <r>
      <rPr>
        <sz val="10"/>
        <color theme="1"/>
        <rFont val="仿宋"/>
        <charset val="134"/>
      </rPr>
      <t>其中：公车购置</t>
    </r>
  </si>
  <si>
    <r>
      <rPr>
        <sz val="10"/>
        <color theme="1"/>
        <rFont val="Times New Roman"/>
        <charset val="134"/>
      </rPr>
      <t xml:space="preserve">             </t>
    </r>
    <r>
      <rPr>
        <sz val="10"/>
        <color theme="1"/>
        <rFont val="仿宋"/>
        <charset val="134"/>
      </rPr>
      <t>公车运行维护</t>
    </r>
  </si>
  <si>
    <r>
      <rPr>
        <sz val="10"/>
        <color theme="1"/>
        <rFont val="Times New Roman"/>
        <charset val="134"/>
      </rPr>
      <t xml:space="preserve">   2</t>
    </r>
    <r>
      <rPr>
        <sz val="10"/>
        <color theme="1"/>
        <rFont val="仿宋"/>
        <charset val="134"/>
      </rPr>
      <t>、因公出国（境）费用</t>
    </r>
  </si>
  <si>
    <r>
      <rPr>
        <sz val="10"/>
        <color theme="1"/>
        <rFont val="Times New Roman"/>
        <charset val="134"/>
      </rPr>
      <t xml:space="preserve">   3</t>
    </r>
    <r>
      <rPr>
        <sz val="10"/>
        <color theme="1"/>
        <rFont val="仿宋"/>
        <charset val="134"/>
      </rPr>
      <t>、公务接待</t>
    </r>
  </si>
  <si>
    <t>项目支出：</t>
  </si>
  <si>
    <t>全年预算数，指标执行情况表（实际指标可用金额）</t>
  </si>
  <si>
    <t>全年决算数，指标执行情况（实际支付金额）</t>
  </si>
  <si>
    <r>
      <rPr>
        <sz val="10"/>
        <color theme="1"/>
        <rFont val="Times New Roman"/>
        <charset val="134"/>
      </rPr>
      <t xml:space="preserve">    1</t>
    </r>
    <r>
      <rPr>
        <sz val="10"/>
        <color theme="1"/>
        <rFont val="宋体"/>
        <charset val="134"/>
      </rPr>
      <t>、</t>
    </r>
    <r>
      <rPr>
        <sz val="10"/>
        <color theme="1"/>
        <rFont val="仿宋"/>
        <charset val="134"/>
      </rPr>
      <t>业务工作经费</t>
    </r>
  </si>
  <si>
    <r>
      <rPr>
        <sz val="10"/>
        <color theme="1"/>
        <rFont val="Times New Roman"/>
        <charset val="134"/>
      </rPr>
      <t xml:space="preserve">    2</t>
    </r>
    <r>
      <rPr>
        <sz val="10"/>
        <color theme="1"/>
        <rFont val="仿宋"/>
        <charset val="134"/>
      </rPr>
      <t>、运行维护经费</t>
    </r>
  </si>
  <si>
    <r>
      <rPr>
        <sz val="10"/>
        <color theme="1"/>
        <rFont val="Times New Roman"/>
        <charset val="134"/>
      </rPr>
      <t xml:space="preserve">    3</t>
    </r>
    <r>
      <rPr>
        <sz val="10"/>
        <color theme="1"/>
        <rFont val="仿宋"/>
        <charset val="134"/>
      </rPr>
      <t>、其他事业发展资金</t>
    </r>
  </si>
  <si>
    <r>
      <rPr>
        <sz val="10"/>
        <color theme="1"/>
        <rFont val="Times New Roman"/>
        <charset val="134"/>
      </rPr>
      <t xml:space="preserve">    4</t>
    </r>
    <r>
      <rPr>
        <sz val="10"/>
        <color theme="1"/>
        <rFont val="仿宋"/>
        <charset val="134"/>
      </rPr>
      <t>、省级专项资金</t>
    </r>
  </si>
  <si>
    <r>
      <rPr>
        <sz val="10"/>
        <color theme="1"/>
        <rFont val="Times New Roman"/>
        <charset val="134"/>
      </rPr>
      <t xml:space="preserve">       </t>
    </r>
    <r>
      <rPr>
        <sz val="10"/>
        <color theme="1"/>
        <rFont val="仿宋"/>
        <charset val="134"/>
      </rPr>
      <t>其中：创新型省份专项</t>
    </r>
  </si>
  <si>
    <t xml:space="preserve">         标准化项目</t>
  </si>
  <si>
    <r>
      <rPr>
        <sz val="10"/>
        <color theme="1"/>
        <rFont val="仿宋"/>
        <charset val="134"/>
      </rPr>
      <t>公用经费</t>
    </r>
  </si>
  <si>
    <r>
      <rPr>
        <sz val="10"/>
        <color theme="1"/>
        <rFont val="Times New Roman"/>
        <charset val="134"/>
      </rPr>
      <t xml:space="preserve">    </t>
    </r>
    <r>
      <rPr>
        <sz val="10"/>
        <color theme="1"/>
        <rFont val="仿宋"/>
        <charset val="134"/>
      </rPr>
      <t>其中：办公经费</t>
    </r>
  </si>
  <si>
    <r>
      <rPr>
        <sz val="10"/>
        <color theme="1"/>
        <rFont val="Times New Roman"/>
        <charset val="134"/>
      </rPr>
      <t xml:space="preserve">          </t>
    </r>
    <r>
      <rPr>
        <sz val="10"/>
        <color theme="1"/>
        <rFont val="仿宋"/>
        <charset val="134"/>
      </rPr>
      <t>水费、电费、差旅费</t>
    </r>
  </si>
  <si>
    <r>
      <rPr>
        <sz val="10"/>
        <color theme="1"/>
        <rFont val="Times New Roman"/>
        <charset val="134"/>
      </rPr>
      <t xml:space="preserve">          </t>
    </r>
    <r>
      <rPr>
        <sz val="10"/>
        <color theme="1"/>
        <rFont val="仿宋"/>
        <charset val="134"/>
      </rPr>
      <t>会议费、培训费</t>
    </r>
  </si>
  <si>
    <r>
      <rPr>
        <sz val="10"/>
        <color theme="1"/>
        <rFont val="仿宋"/>
        <charset val="134"/>
      </rPr>
      <t>政府采购金额</t>
    </r>
  </si>
  <si>
    <r>
      <rPr>
        <sz val="10"/>
        <color theme="1"/>
        <rFont val="仿宋"/>
        <charset val="134"/>
      </rPr>
      <t>部门基本支出预算调整</t>
    </r>
  </si>
  <si>
    <r>
      <rPr>
        <sz val="10"/>
        <color theme="1"/>
        <rFont val="仿宋"/>
        <charset val="134"/>
      </rPr>
      <t>楼堂馆所控制情况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"/>
        <charset val="134"/>
      </rPr>
      <t>（</t>
    </r>
    <r>
      <rPr>
        <sz val="10"/>
        <color theme="1"/>
        <rFont val="Times New Roman"/>
        <charset val="134"/>
      </rPr>
      <t>2025</t>
    </r>
    <r>
      <rPr>
        <sz val="10"/>
        <color theme="1"/>
        <rFont val="仿宋"/>
        <charset val="134"/>
      </rPr>
      <t>年完工项目）</t>
    </r>
  </si>
  <si>
    <t>批复规模（㎡）</t>
  </si>
  <si>
    <t>实际规模（㎡）</t>
  </si>
  <si>
    <r>
      <rPr>
        <sz val="10"/>
        <color theme="1"/>
        <rFont val="仿宋"/>
        <charset val="134"/>
      </rPr>
      <t>规模控制率</t>
    </r>
  </si>
  <si>
    <r>
      <rPr>
        <sz val="10"/>
        <color theme="1"/>
        <rFont val="仿宋"/>
        <charset val="134"/>
      </rPr>
      <t>预算投资（万元）</t>
    </r>
  </si>
  <si>
    <r>
      <rPr>
        <sz val="10"/>
        <color theme="1"/>
        <rFont val="仿宋"/>
        <charset val="134"/>
      </rPr>
      <t>实际投资（万元）</t>
    </r>
  </si>
  <si>
    <r>
      <rPr>
        <sz val="10"/>
        <color theme="1"/>
        <rFont val="仿宋"/>
        <charset val="134"/>
      </rPr>
      <t>投资概算控制率</t>
    </r>
  </si>
  <si>
    <t>——</t>
  </si>
  <si>
    <r>
      <rPr>
        <sz val="10"/>
        <color theme="1"/>
        <rFont val="仿宋"/>
        <charset val="134"/>
      </rPr>
      <t>厉行节约保障措施</t>
    </r>
  </si>
  <si>
    <t>注重成本管控，严格审批和报销制度；严控"三公"经费等。</t>
  </si>
  <si>
    <r>
      <rPr>
        <sz val="10"/>
        <color theme="1"/>
        <rFont val="仿宋"/>
        <charset val="134"/>
      </rPr>
      <t>说明：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仿宋"/>
        <charset val="134"/>
      </rPr>
      <t>项目支出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仿宋"/>
        <charset val="134"/>
      </rPr>
      <t>需要填报基本支出以外的所有项目支出情况，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仿宋"/>
        <charset val="134"/>
      </rPr>
      <t>公用经费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仿宋"/>
        <charset val="134"/>
      </rPr>
      <t>填报基本支出中的一般商品和服务支出。</t>
    </r>
  </si>
  <si>
    <r>
      <rPr>
        <sz val="10"/>
        <rFont val="仿宋"/>
        <charset val="134"/>
      </rPr>
      <t>附表</t>
    </r>
    <r>
      <rPr>
        <sz val="10"/>
        <rFont val="Times New Roman"/>
        <charset val="134"/>
      </rPr>
      <t>2</t>
    </r>
    <r>
      <rPr>
        <sz val="10"/>
        <rFont val="仿宋"/>
        <charset val="134"/>
      </rPr>
      <t>：</t>
    </r>
  </si>
  <si>
    <t>2025年度部门整体支出绩效自评表</t>
  </si>
  <si>
    <r>
      <rPr>
        <sz val="10.5"/>
        <rFont val="仿宋"/>
        <charset val="134"/>
      </rPr>
      <t>省级预算部门名称</t>
    </r>
  </si>
  <si>
    <t>湖南省公共资源交易中心本级</t>
  </si>
  <si>
    <t>年度预算申请</t>
  </si>
  <si>
    <r>
      <rPr>
        <sz val="10.5"/>
        <rFont val="仿宋"/>
        <charset val="134"/>
      </rPr>
      <t>年初预算数</t>
    </r>
  </si>
  <si>
    <r>
      <rPr>
        <sz val="10.5"/>
        <rFont val="仿宋"/>
        <charset val="134"/>
      </rPr>
      <t>全年预算数</t>
    </r>
  </si>
  <si>
    <r>
      <rPr>
        <sz val="10.5"/>
        <rFont val="仿宋"/>
        <charset val="134"/>
      </rPr>
      <t>全年执行数</t>
    </r>
  </si>
  <si>
    <r>
      <rPr>
        <sz val="10.5"/>
        <rFont val="仿宋"/>
        <charset val="134"/>
      </rPr>
      <t>分值</t>
    </r>
  </si>
  <si>
    <r>
      <rPr>
        <sz val="10.5"/>
        <rFont val="仿宋"/>
        <charset val="134"/>
      </rPr>
      <t>执行率</t>
    </r>
  </si>
  <si>
    <r>
      <rPr>
        <sz val="10.5"/>
        <rFont val="仿宋"/>
        <charset val="134"/>
      </rPr>
      <t>得分</t>
    </r>
  </si>
  <si>
    <r>
      <rPr>
        <sz val="10.5"/>
        <rFont val="仿宋"/>
        <charset val="134"/>
      </rPr>
      <t>年度资金总额</t>
    </r>
  </si>
  <si>
    <r>
      <rPr>
        <sz val="10.5"/>
        <rFont val="仿宋"/>
        <charset val="134"/>
      </rPr>
      <t>按收入性质分：</t>
    </r>
  </si>
  <si>
    <r>
      <rPr>
        <sz val="10.5"/>
        <rFont val="仿宋"/>
        <charset val="134"/>
      </rPr>
      <t>按支出性质分：</t>
    </r>
  </si>
  <si>
    <r>
      <rPr>
        <sz val="10.5"/>
        <rFont val="仿宋"/>
        <charset val="134"/>
      </rPr>
      <t>其中：</t>
    </r>
    <r>
      <rPr>
        <sz val="10.5"/>
        <rFont val="Times New Roman"/>
        <charset val="134"/>
      </rPr>
      <t xml:space="preserve">  </t>
    </r>
    <r>
      <rPr>
        <sz val="10.5"/>
        <rFont val="仿宋"/>
        <charset val="134"/>
      </rPr>
      <t>一般公共预算：</t>
    </r>
  </si>
  <si>
    <r>
      <rPr>
        <sz val="10.5"/>
        <rFont val="仿宋"/>
        <charset val="134"/>
      </rPr>
      <t>其中：基本支出：</t>
    </r>
  </si>
  <si>
    <r>
      <rPr>
        <sz val="10.5"/>
        <rFont val="Times New Roman"/>
        <charset val="134"/>
      </rPr>
      <t xml:space="preserve">       </t>
    </r>
    <r>
      <rPr>
        <sz val="10.5"/>
        <rFont val="仿宋"/>
        <charset val="134"/>
      </rPr>
      <t>政府性基金拨款：</t>
    </r>
  </si>
  <si>
    <r>
      <rPr>
        <sz val="10.5"/>
        <rFont val="Times New Roman"/>
        <charset val="134"/>
      </rPr>
      <t xml:space="preserve">            </t>
    </r>
    <r>
      <rPr>
        <sz val="10.5"/>
        <rFont val="仿宋"/>
        <charset val="134"/>
      </rPr>
      <t>项目支出：</t>
    </r>
  </si>
  <si>
    <r>
      <rPr>
        <sz val="10.5"/>
        <rFont val="Times New Roman"/>
        <charset val="134"/>
      </rPr>
      <t xml:space="preserve">       </t>
    </r>
    <r>
      <rPr>
        <sz val="10.5"/>
        <rFont val="仿宋"/>
        <charset val="134"/>
      </rPr>
      <t>纳入专户管理的非税收入拨款：</t>
    </r>
  </si>
  <si>
    <r>
      <rPr>
        <sz val="10.5"/>
        <rFont val="Times New Roman"/>
        <charset val="134"/>
      </rPr>
      <t xml:space="preserve">       </t>
    </r>
    <r>
      <rPr>
        <sz val="10.5"/>
        <rFont val="仿宋"/>
        <charset val="134"/>
      </rPr>
      <t>其他资金：</t>
    </r>
  </si>
  <si>
    <t>年度总体目标</t>
  </si>
  <si>
    <r>
      <rPr>
        <sz val="10.5"/>
        <rFont val="仿宋"/>
        <charset val="134"/>
      </rPr>
      <t>预期目标</t>
    </r>
  </si>
  <si>
    <r>
      <rPr>
        <sz val="10.5"/>
        <rFont val="仿宋"/>
        <charset val="134"/>
      </rPr>
      <t>实际完成情况　</t>
    </r>
  </si>
  <si>
    <t>按照“政府主导、市场化运作”总体思路，创新公共资源交易管理体制，健全公共资源交易监督机制，拓宽公共资源交易领域，规范公共资源交易秩序，构建公正有序、开放竞争、优质高效的交易服务平台，促进公共资源交易市场健康发展。</t>
  </si>
  <si>
    <t>深入落实省委、省政府工作要求，围绕深入推进“机器管招投标”改革主线，持续强化全省交易平台一体化、规范化、智慧化建设，全力打造公开透明、公平高效、服务优质的公共资源交易营商环境升级版。“机器管招投标”的“湖南经验”获得肯定。全年全省交易金额5853.07亿元，累计节约资金260.78亿元，增收资金38.22亿元。</t>
  </si>
  <si>
    <r>
      <rPr>
        <sz val="10.5"/>
        <rFont val="仿宋"/>
        <charset val="134"/>
      </rPr>
      <t>绩效目标</t>
    </r>
  </si>
  <si>
    <r>
      <rPr>
        <sz val="10.5"/>
        <rFont val="仿宋"/>
        <charset val="134"/>
      </rPr>
      <t>一级指标</t>
    </r>
  </si>
  <si>
    <r>
      <rPr>
        <sz val="10.5"/>
        <rFont val="仿宋"/>
        <charset val="134"/>
      </rPr>
      <t>二级指标</t>
    </r>
  </si>
  <si>
    <r>
      <rPr>
        <sz val="10.5"/>
        <rFont val="仿宋"/>
        <charset val="134"/>
      </rPr>
      <t>三级指标</t>
    </r>
  </si>
  <si>
    <r>
      <rPr>
        <sz val="10.5"/>
        <rFont val="仿宋"/>
        <charset val="134"/>
      </rPr>
      <t>年度指标值</t>
    </r>
  </si>
  <si>
    <r>
      <rPr>
        <sz val="10.5"/>
        <rFont val="仿宋"/>
        <charset val="134"/>
      </rPr>
      <t>实际完成值</t>
    </r>
  </si>
  <si>
    <r>
      <rPr>
        <sz val="10.5"/>
        <rFont val="仿宋"/>
        <charset val="134"/>
      </rPr>
      <t>偏差原因分析及改进措施</t>
    </r>
  </si>
  <si>
    <r>
      <rPr>
        <sz val="10"/>
        <rFont val="仿宋"/>
        <charset val="134"/>
      </rPr>
      <t>绩效目标</t>
    </r>
  </si>
  <si>
    <r>
      <rPr>
        <sz val="10"/>
        <rFont val="仿宋"/>
        <charset val="134"/>
      </rPr>
      <t>产出指标（5</t>
    </r>
    <r>
      <rPr>
        <sz val="10"/>
        <rFont val="Times New Roman"/>
        <charset val="134"/>
      </rPr>
      <t>0</t>
    </r>
    <r>
      <rPr>
        <sz val="10"/>
        <rFont val="仿宋"/>
        <charset val="134"/>
      </rPr>
      <t>分）</t>
    </r>
  </si>
  <si>
    <t>数量
指标</t>
  </si>
  <si>
    <t>制度机制出台数量</t>
  </si>
  <si>
    <r>
      <rPr>
        <sz val="10"/>
        <rFont val="Times New Roman"/>
        <charset val="134"/>
      </rPr>
      <t>≥2</t>
    </r>
    <r>
      <rPr>
        <sz val="10"/>
        <rFont val="宋体"/>
        <charset val="134"/>
      </rPr>
      <t>项</t>
    </r>
  </si>
  <si>
    <r>
      <rPr>
        <sz val="10"/>
        <rFont val="Times New Roman"/>
        <charset val="134"/>
      </rPr>
      <t>2</t>
    </r>
    <r>
      <rPr>
        <sz val="10"/>
        <rFont val="宋体"/>
        <charset val="134"/>
      </rPr>
      <t>项</t>
    </r>
  </si>
  <si>
    <r>
      <rPr>
        <sz val="10"/>
        <rFont val="仿宋"/>
        <charset val="134"/>
      </rPr>
      <t>质量指标</t>
    </r>
  </si>
  <si>
    <t>保障公共资源交易业务合法合规开展完成情况</t>
  </si>
  <si>
    <t>≥100%</t>
  </si>
  <si>
    <t>“啄木鸟”围标串标预警分析准确率</t>
  </si>
  <si>
    <r>
      <rPr>
        <sz val="10"/>
        <rFont val="宋体"/>
        <charset val="134"/>
      </rPr>
      <t>≥</t>
    </r>
    <r>
      <rPr>
        <sz val="10"/>
        <rFont val="Times New Roman"/>
        <charset val="134"/>
      </rPr>
      <t>95%</t>
    </r>
  </si>
  <si>
    <t>应进项目进平台率</t>
  </si>
  <si>
    <r>
      <rPr>
        <sz val="10"/>
        <rFont val="宋体"/>
        <charset val="134"/>
      </rPr>
      <t>≥</t>
    </r>
    <r>
      <rPr>
        <sz val="10"/>
        <rFont val="Times New Roman"/>
        <charset val="134"/>
      </rPr>
      <t>100%</t>
    </r>
  </si>
  <si>
    <r>
      <rPr>
        <sz val="10"/>
        <rFont val="仿宋"/>
        <charset val="134"/>
      </rPr>
      <t>时效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指标</t>
    </r>
  </si>
  <si>
    <t>各项进场交易项目按时完成率</t>
  </si>
  <si>
    <t>效益指标（30分）</t>
  </si>
  <si>
    <r>
      <rPr>
        <sz val="10"/>
        <rFont val="仿宋"/>
        <charset val="134"/>
      </rPr>
      <t>经济效益指标</t>
    </r>
  </si>
  <si>
    <t>公共资源交易活动设施和服务稳定运行</t>
  </si>
  <si>
    <t>稳定运行</t>
  </si>
  <si>
    <t>“啄木鸟”预警分析模块全省覆盖率</t>
  </si>
  <si>
    <t>社会效益指标</t>
  </si>
  <si>
    <t>行政监督平台流程开发程度投诉、质疑、举报、复评全流程线上办理</t>
  </si>
  <si>
    <t>全流程线上办理</t>
  </si>
  <si>
    <r>
      <rPr>
        <sz val="10"/>
        <color rgb="FFFF0000"/>
        <rFont val="仿宋"/>
        <charset val="134"/>
      </rPr>
      <t>与湘科集团、矢崎汽配、奇瑞汽车、京东集团、科森科技、瑞丰光电、杭州湾大酒店、爱贝科、三一重工、中联重科、奥士康等几十家知名企业，建立了校企合作关系</t>
    </r>
  </si>
  <si>
    <t>满意度指标（10分）</t>
  </si>
  <si>
    <r>
      <rPr>
        <sz val="10"/>
        <rFont val="仿宋"/>
        <charset val="134"/>
      </rPr>
      <t>服务对象满意度指标</t>
    </r>
  </si>
  <si>
    <t>服务对象满意度</t>
  </si>
  <si>
    <r>
      <rPr>
        <sz val="10"/>
        <rFont val="宋体"/>
        <charset val="134"/>
      </rPr>
      <t>≥</t>
    </r>
    <r>
      <rPr>
        <sz val="10"/>
        <rFont val="Times New Roman"/>
        <charset val="134"/>
      </rPr>
      <t>90%</t>
    </r>
  </si>
  <si>
    <r>
      <rPr>
        <b/>
        <sz val="10"/>
        <rFont val="仿宋"/>
        <charset val="134"/>
      </rPr>
      <t>合计</t>
    </r>
  </si>
  <si>
    <t>附表3：</t>
  </si>
  <si>
    <t>2022年度项目支出绩效评价表-业务工作经费</t>
  </si>
  <si>
    <r>
      <rPr>
        <sz val="10.5"/>
        <color rgb="FF000000"/>
        <rFont val="仿宋"/>
        <charset val="134"/>
      </rPr>
      <t>项目支出名称</t>
    </r>
  </si>
  <si>
    <r>
      <rPr>
        <sz val="10.5"/>
        <color rgb="FF000000"/>
        <rFont val="仿宋"/>
        <charset val="134"/>
      </rPr>
      <t>业务工作经费</t>
    </r>
  </si>
  <si>
    <r>
      <rPr>
        <sz val="10.5"/>
        <color rgb="FF000000"/>
        <rFont val="仿宋"/>
        <charset val="134"/>
      </rPr>
      <t>主管部门</t>
    </r>
  </si>
  <si>
    <t>湖南省工业和信息化厅</t>
  </si>
  <si>
    <r>
      <rPr>
        <sz val="10.5"/>
        <color rgb="FF000000"/>
        <rFont val="仿宋"/>
        <charset val="134"/>
      </rPr>
      <t>实施单位</t>
    </r>
  </si>
  <si>
    <t>湖南兵器工业高级技工学校</t>
  </si>
  <si>
    <t>项目资金（万元）</t>
  </si>
  <si>
    <t>年初预算数</t>
  </si>
  <si>
    <t>全年预算数</t>
  </si>
  <si>
    <t>全年执行数</t>
  </si>
  <si>
    <t>分值</t>
  </si>
  <si>
    <t>执行率</t>
  </si>
  <si>
    <t>得分</t>
  </si>
  <si>
    <t>年度资金总额　</t>
  </si>
  <si>
    <t>其中：当年财政拨款　</t>
  </si>
  <si>
    <t xml:space="preserve">    上年结转资金　</t>
  </si>
  <si>
    <t>其他资金</t>
  </si>
  <si>
    <t>预期目标</t>
  </si>
  <si>
    <t>实际完成情况　</t>
  </si>
  <si>
    <t>从严从紧做好校园常态化疫情防控工作及安全生产、消防安全管理工作，完成招生工作，提升办学实力。</t>
  </si>
  <si>
    <t>落实疫情防控相关具体工作，将科学防疫工作落实落细。组织教职工开展疫情防控校门口值班工作；已集中开展18轮次全校师生核酸检测，无一次安全生产事故，预期目标均圆满完成。</t>
  </si>
  <si>
    <t>绩效指标</t>
  </si>
  <si>
    <t>一级指标</t>
  </si>
  <si>
    <t>二级指标</t>
  </si>
  <si>
    <t>三级指标</t>
  </si>
  <si>
    <t>年度指标值</t>
  </si>
  <si>
    <t>实际完成值</t>
  </si>
  <si>
    <t>偏差原因分析及改进措施</t>
  </si>
  <si>
    <r>
      <rPr>
        <sz val="10.5"/>
        <rFont val="仿宋"/>
        <charset val="134"/>
      </rPr>
      <t>产出指标</t>
    </r>
    <r>
      <rPr>
        <sz val="10.5"/>
        <rFont val="宋体"/>
        <charset val="134"/>
      </rPr>
      <t>（</t>
    </r>
    <r>
      <rPr>
        <sz val="10.5"/>
        <rFont val="Times New Roman"/>
        <charset val="134"/>
      </rPr>
      <t>50</t>
    </r>
    <r>
      <rPr>
        <sz val="10.5"/>
        <rFont val="仿宋"/>
        <charset val="134"/>
      </rPr>
      <t>分）</t>
    </r>
  </si>
  <si>
    <r>
      <rPr>
        <sz val="10.5"/>
        <rFont val="仿宋"/>
        <charset val="134"/>
      </rPr>
      <t>数量指标</t>
    </r>
  </si>
  <si>
    <t>招生人数</t>
  </si>
  <si>
    <r>
      <rPr>
        <sz val="10.5"/>
        <rFont val="Times New Roman"/>
        <charset val="134"/>
      </rPr>
      <t>800-900</t>
    </r>
    <r>
      <rPr>
        <sz val="10.5"/>
        <rFont val="宋体"/>
        <charset val="134"/>
      </rPr>
      <t>人</t>
    </r>
  </si>
  <si>
    <r>
      <rPr>
        <sz val="10.5"/>
        <rFont val="Times New Roman"/>
        <charset val="134"/>
      </rPr>
      <t>923</t>
    </r>
    <r>
      <rPr>
        <sz val="10.5"/>
        <rFont val="宋体"/>
        <charset val="134"/>
      </rPr>
      <t>人</t>
    </r>
  </si>
  <si>
    <r>
      <rPr>
        <sz val="11"/>
        <rFont val="Times New Roman"/>
        <charset val="134"/>
      </rPr>
      <t>2022</t>
    </r>
    <r>
      <rPr>
        <sz val="11"/>
        <rFont val="宋体"/>
        <charset val="134"/>
      </rPr>
      <t>年度述职报告汇总（班子及班子成员）</t>
    </r>
  </si>
  <si>
    <t>教师参加各类竞赛获得各级各类奖励数</t>
  </si>
  <si>
    <r>
      <rPr>
        <sz val="10.5"/>
        <rFont val="Times New Roman"/>
        <charset val="134"/>
      </rPr>
      <t>10</t>
    </r>
    <r>
      <rPr>
        <sz val="10.5"/>
        <rFont val="仿宋"/>
        <charset val="134"/>
      </rPr>
      <t>项</t>
    </r>
  </si>
  <si>
    <r>
      <rPr>
        <sz val="10.5"/>
        <rFont val="仿宋"/>
        <charset val="134"/>
      </rPr>
      <t>获奖</t>
    </r>
    <r>
      <rPr>
        <sz val="10.5"/>
        <rFont val="Times New Roman"/>
        <charset val="134"/>
      </rPr>
      <t>11</t>
    </r>
    <r>
      <rPr>
        <sz val="10.5"/>
        <rFont val="仿宋"/>
        <charset val="134"/>
      </rPr>
      <t>项，学校获团体奖</t>
    </r>
    <r>
      <rPr>
        <sz val="10.5"/>
        <rFont val="Times New Roman"/>
        <charset val="134"/>
      </rPr>
      <t>2</t>
    </r>
    <r>
      <rPr>
        <sz val="10.5"/>
        <rFont val="宋体"/>
        <charset val="134"/>
      </rPr>
      <t>项</t>
    </r>
  </si>
  <si>
    <r>
      <rPr>
        <sz val="10.5"/>
        <rFont val="仿宋"/>
        <charset val="134"/>
      </rPr>
      <t>质量指标</t>
    </r>
  </si>
  <si>
    <t>设备购置质量合格率</t>
  </si>
  <si>
    <t>开展技能等级认定</t>
  </si>
  <si>
    <r>
      <rPr>
        <sz val="10.5"/>
        <rFont val="仿宋"/>
        <charset val="134"/>
      </rPr>
      <t>合格率</t>
    </r>
    <r>
      <rPr>
        <sz val="10.5"/>
        <rFont val="Times New Roman"/>
        <charset val="134"/>
      </rPr>
      <t>≥80%</t>
    </r>
  </si>
  <si>
    <r>
      <rPr>
        <sz val="10.5"/>
        <rFont val="仿宋"/>
        <charset val="134"/>
      </rPr>
      <t>组织技能等级认定</t>
    </r>
    <r>
      <rPr>
        <sz val="10.5"/>
        <rFont val="Times New Roman"/>
        <charset val="134"/>
      </rPr>
      <t>9</t>
    </r>
    <r>
      <rPr>
        <sz val="10.5"/>
        <rFont val="仿宋"/>
        <charset val="134"/>
      </rPr>
      <t>次，认定人数</t>
    </r>
    <r>
      <rPr>
        <sz val="10.5"/>
        <rFont val="Times New Roman"/>
        <charset val="134"/>
      </rPr>
      <t>1018</t>
    </r>
    <r>
      <rPr>
        <sz val="10.5"/>
        <rFont val="仿宋"/>
        <charset val="134"/>
      </rPr>
      <t>人，合格率达</t>
    </r>
    <r>
      <rPr>
        <sz val="10.5"/>
        <rFont val="Times New Roman"/>
        <charset val="134"/>
      </rPr>
      <t>89%</t>
    </r>
  </si>
  <si>
    <t>专科上线率</t>
  </si>
  <si>
    <t>≥95%</t>
  </si>
  <si>
    <t>安全生产督导情况</t>
  </si>
  <si>
    <t>无重大安全责任事故</t>
  </si>
  <si>
    <r>
      <rPr>
        <sz val="10.5"/>
        <rFont val="仿宋"/>
        <charset val="134"/>
      </rPr>
      <t>时效指标</t>
    </r>
  </si>
  <si>
    <t>主要工作按计划完成情况</t>
  </si>
  <si>
    <t>按时开展志愿服务活动</t>
  </si>
  <si>
    <t>每月1次</t>
  </si>
  <si>
    <r>
      <rPr>
        <sz val="10.5"/>
        <rFont val="仿宋"/>
        <charset val="134"/>
      </rPr>
      <t>效益指标（</t>
    </r>
    <r>
      <rPr>
        <sz val="10.5"/>
        <rFont val="Times New Roman"/>
        <charset val="134"/>
      </rPr>
      <t>30</t>
    </r>
    <r>
      <rPr>
        <sz val="10.5"/>
        <rFont val="仿宋"/>
        <charset val="134"/>
      </rPr>
      <t>分）</t>
    </r>
  </si>
  <si>
    <t>经济效益指标</t>
  </si>
  <si>
    <t>培训创收情况</t>
  </si>
  <si>
    <r>
      <rPr>
        <sz val="10.5"/>
        <rFont val="Times New Roman"/>
        <charset val="134"/>
      </rPr>
      <t>≥80</t>
    </r>
    <r>
      <rPr>
        <sz val="10.5"/>
        <rFont val="仿宋"/>
        <charset val="134"/>
      </rPr>
      <t>万元</t>
    </r>
  </si>
  <si>
    <r>
      <rPr>
        <sz val="10.5"/>
        <rFont val="Times New Roman"/>
        <charset val="134"/>
      </rPr>
      <t>105.2</t>
    </r>
    <r>
      <rPr>
        <sz val="10.5"/>
        <rFont val="仿宋"/>
        <charset val="134"/>
      </rPr>
      <t>万元</t>
    </r>
  </si>
  <si>
    <t>疫情防控工作落实情况</t>
  </si>
  <si>
    <t>有效落实</t>
  </si>
  <si>
    <t>防疫期间，学校实行领导带班、24小时值班制度，严格校园出入管理，落实体温和健康码、行程码、入园码查验制度。</t>
  </si>
  <si>
    <t>社会服务能力建设</t>
  </si>
  <si>
    <r>
      <rPr>
        <sz val="11"/>
        <rFont val="仿宋"/>
        <charset val="134"/>
      </rPr>
      <t>开展各级各类培训≥</t>
    </r>
    <r>
      <rPr>
        <sz val="11"/>
        <rFont val="Times New Roman"/>
        <charset val="134"/>
      </rPr>
      <t>1300</t>
    </r>
    <r>
      <rPr>
        <sz val="11"/>
        <rFont val="仿宋"/>
        <charset val="134"/>
      </rPr>
      <t>人次</t>
    </r>
  </si>
  <si>
    <r>
      <rPr>
        <sz val="11"/>
        <rFont val="仿宋"/>
        <charset val="134"/>
      </rPr>
      <t>全年共培训</t>
    </r>
    <r>
      <rPr>
        <sz val="11"/>
        <rFont val="Times New Roman"/>
        <charset val="134"/>
      </rPr>
      <t>1369</t>
    </r>
    <r>
      <rPr>
        <sz val="11"/>
        <rFont val="仿宋"/>
        <charset val="134"/>
      </rPr>
      <t>人次</t>
    </r>
  </si>
  <si>
    <t>可持续影响指标</t>
  </si>
  <si>
    <t>积极参与创文创卫行动</t>
  </si>
  <si>
    <t>①完成学校踏步台阶前道路的改扩宽工作；②组织人员开展各项志愿活动；
③创建文明校园，助力学生卫生习惯养成；</t>
  </si>
  <si>
    <t>已全部完成</t>
  </si>
  <si>
    <r>
      <rPr>
        <sz val="11"/>
        <rFont val="Times New Roman"/>
        <charset val="134"/>
      </rPr>
      <t>2022</t>
    </r>
    <r>
      <rPr>
        <sz val="11"/>
        <rFont val="宋体"/>
        <charset val="134"/>
      </rPr>
      <t>年培训科工作总结：组织9次技能等级认定，认定人数1018人，合格率达89%</t>
    </r>
  </si>
  <si>
    <t>办学实力提升</t>
  </si>
  <si>
    <t>有效提升</t>
  </si>
  <si>
    <r>
      <rPr>
        <sz val="10.5"/>
        <rFont val="仿宋"/>
        <charset val="134"/>
      </rPr>
      <t>满意度指标（</t>
    </r>
    <r>
      <rPr>
        <sz val="10.5"/>
        <rFont val="Times New Roman"/>
        <charset val="134"/>
      </rPr>
      <t>10</t>
    </r>
    <r>
      <rPr>
        <sz val="10.5"/>
        <rFont val="仿宋"/>
        <charset val="134"/>
      </rPr>
      <t>分）</t>
    </r>
  </si>
  <si>
    <t>服务对象满意度指标</t>
  </si>
  <si>
    <t>教学服务满意度</t>
  </si>
  <si>
    <t>≥90%</t>
  </si>
  <si>
    <r>
      <rPr>
        <sz val="10.5"/>
        <rFont val="仿宋"/>
        <charset val="134"/>
      </rPr>
      <t>共发放满意度调查表</t>
    </r>
    <r>
      <rPr>
        <sz val="10.5"/>
        <rFont val="Times New Roman"/>
        <charset val="134"/>
      </rPr>
      <t>344</t>
    </r>
    <r>
      <rPr>
        <sz val="10.5"/>
        <rFont val="仿宋"/>
        <charset val="134"/>
      </rPr>
      <t>张，总体满意度</t>
    </r>
    <r>
      <rPr>
        <sz val="10.5"/>
        <rFont val="Times New Roman"/>
        <charset val="134"/>
      </rPr>
      <t>100%</t>
    </r>
  </si>
  <si>
    <t>总分</t>
  </si>
  <si>
    <t>填表人：               填报日期：                  联系电话：                 单位负责人签字：</t>
  </si>
  <si>
    <r>
      <t>附表</t>
    </r>
    <r>
      <rPr>
        <sz val="10"/>
        <color theme="1"/>
        <rFont val="Times New Roman"/>
        <charset val="134"/>
      </rPr>
      <t>3-1</t>
    </r>
    <r>
      <rPr>
        <sz val="10"/>
        <color theme="1"/>
        <rFont val="宋体"/>
        <charset val="134"/>
      </rPr>
      <t>：</t>
    </r>
  </si>
  <si>
    <t>2025年度项目支出绩效评价表</t>
  </si>
  <si>
    <t>业务工作经费</t>
  </si>
  <si>
    <t>湖南省公共资源交易中心</t>
  </si>
  <si>
    <t>项目资金</t>
  </si>
  <si>
    <t>认真组织各类项目进场交易、按照文件规定为评标专家发放评审劳务报酬，发放专家评审费100万元以上，聘请评标专家2000人以上、法律顾问50人以上；保障业务开展所需的政策咨询服务，开展交易中心干部职工集中和业务培训2次以上，召开公共资源交易行业工作会议1次以上；维护公共资源交易服务平台正常高效运转，采购项目节支率2%以上，交易项目增收金额1亿元以上，采购项目不断优化交易流程使各项公共资源项目交易在通透处、阳光下，持续推进全省公共资源交易行业高质量发展，助力湖南实施“三高四新”战略。</t>
  </si>
  <si>
    <t>认真组织各类项目进场交易、按照文件规定为评标专家发放评审劳务报酬，发放专家评审费173万元，聘请评标专家5000人，开展交易中心干部职工集中和业务培训2次，召开公共资源交易行业工作会议2次；维护公共资源交易服务平台正常高效运转，采购项目节支率11.69%，交易项目增收金额4.9亿元，采购项目不断优化交易流程使各项公共资源项目交易在通透处、阳光下，持续推进全省公共资源交易行业高质量发展，助力湖南实施“三高四新”战略。</t>
  </si>
  <si>
    <t>绩效目标</t>
  </si>
  <si>
    <r>
      <rPr>
        <sz val="10.5"/>
        <rFont val="仿宋"/>
        <charset val="134"/>
      </rPr>
      <t>产出指标</t>
    </r>
    <r>
      <rPr>
        <sz val="10.5"/>
        <rFont val="宋体"/>
        <charset val="134"/>
      </rPr>
      <t>（</t>
    </r>
    <r>
      <rPr>
        <sz val="10.5"/>
        <rFont val="仿宋"/>
        <charset val="134"/>
      </rPr>
      <t>5</t>
    </r>
    <r>
      <rPr>
        <sz val="10.5"/>
        <rFont val="Times New Roman"/>
        <charset val="134"/>
      </rPr>
      <t>0</t>
    </r>
    <r>
      <rPr>
        <sz val="10.5"/>
        <rFont val="仿宋"/>
        <charset val="134"/>
      </rPr>
      <t>分）</t>
    </r>
  </si>
  <si>
    <t>数量指标</t>
  </si>
  <si>
    <t>开展交易中心干部职工集中和业务培训</t>
  </si>
  <si>
    <r>
      <rPr>
        <sz val="10"/>
        <rFont val="Times New Roman"/>
        <charset val="134"/>
      </rPr>
      <t>≥2</t>
    </r>
    <r>
      <rPr>
        <sz val="10"/>
        <rFont val="宋体"/>
        <charset val="134"/>
      </rPr>
      <t>次</t>
    </r>
  </si>
  <si>
    <t>开展公共资源交易行业工作会议</t>
  </si>
  <si>
    <r>
      <rPr>
        <sz val="10"/>
        <color rgb="FF000000"/>
        <rFont val="Times New Roman"/>
        <charset val="134"/>
      </rPr>
      <t>≥1</t>
    </r>
    <r>
      <rPr>
        <sz val="10"/>
        <color rgb="FF000000"/>
        <rFont val="宋体"/>
        <charset val="134"/>
      </rPr>
      <t>次</t>
    </r>
  </si>
  <si>
    <t>聘请评标专家人数</t>
  </si>
  <si>
    <r>
      <rPr>
        <sz val="10"/>
        <color rgb="FF000000"/>
        <rFont val="Times New Roman"/>
        <charset val="134"/>
      </rPr>
      <t>2000</t>
    </r>
    <r>
      <rPr>
        <sz val="10"/>
        <color rgb="FF000000"/>
        <rFont val="宋体"/>
        <charset val="134"/>
      </rPr>
      <t>人</t>
    </r>
  </si>
  <si>
    <r>
      <rPr>
        <sz val="10"/>
        <rFont val="Times New Roman"/>
        <charset val="134"/>
      </rPr>
      <t>5000</t>
    </r>
    <r>
      <rPr>
        <sz val="10"/>
        <rFont val="宋体"/>
        <charset val="134"/>
      </rPr>
      <t>人</t>
    </r>
  </si>
  <si>
    <t>质量指标</t>
  </si>
  <si>
    <t>公共资源服务平台正常运转率</t>
  </si>
  <si>
    <t>公共资源交易服务标准化国家试点任务完成率</t>
  </si>
  <si>
    <t>保障开评标区保洁、供气服务</t>
  </si>
  <si>
    <t>时效指标</t>
  </si>
  <si>
    <t>公共资源交易服务标准化国家试点任务完成</t>
  </si>
  <si>
    <r>
      <rPr>
        <sz val="10"/>
        <color rgb="FF000000"/>
        <rFont val="Times New Roman"/>
        <charset val="134"/>
      </rPr>
      <t>2025</t>
    </r>
    <r>
      <rPr>
        <sz val="10"/>
        <color rgb="FF000000"/>
        <rFont val="宋体"/>
        <charset val="134"/>
      </rPr>
      <t>年</t>
    </r>
    <r>
      <rPr>
        <sz val="10"/>
        <color rgb="FF000000"/>
        <rFont val="Times New Roman"/>
        <charset val="134"/>
      </rPr>
      <t>12</t>
    </r>
    <r>
      <rPr>
        <sz val="10"/>
        <color rgb="FF000000"/>
        <rFont val="宋体"/>
        <charset val="134"/>
      </rPr>
      <t>月底完成</t>
    </r>
  </si>
  <si>
    <t>各项业务工作完成及时率</t>
  </si>
  <si>
    <t>成本指标</t>
  </si>
  <si>
    <t>物业管理费支出金额</t>
  </si>
  <si>
    <r>
      <rPr>
        <sz val="10"/>
        <rFont val="Times New Roman"/>
        <charset val="134"/>
      </rPr>
      <t>≤139</t>
    </r>
    <r>
      <rPr>
        <sz val="10"/>
        <rFont val="宋体"/>
        <charset val="134"/>
      </rPr>
      <t>万元</t>
    </r>
  </si>
  <si>
    <r>
      <rPr>
        <sz val="10"/>
        <color rgb="FF000000"/>
        <rFont val="Times New Roman"/>
        <charset val="134"/>
      </rPr>
      <t>107.78</t>
    </r>
    <r>
      <rPr>
        <sz val="10"/>
        <color rgb="FF000000"/>
        <rFont val="宋体"/>
        <charset val="134"/>
      </rPr>
      <t>万元</t>
    </r>
  </si>
  <si>
    <t>采购项目节支率（集采节支率，不含教材、图书</t>
  </si>
  <si>
    <t>≥2%</t>
  </si>
  <si>
    <t>）</t>
  </si>
  <si>
    <t>政府采购、医药采购采购成本不超预算</t>
  </si>
  <si>
    <t>不超过预算</t>
  </si>
  <si>
    <t>未超过预算</t>
  </si>
  <si>
    <r>
      <rPr>
        <sz val="10.5"/>
        <rFont val="仿宋"/>
        <charset val="134"/>
      </rPr>
      <t>效益指标（3</t>
    </r>
    <r>
      <rPr>
        <sz val="10.5"/>
        <rFont val="Times New Roman"/>
        <charset val="134"/>
      </rPr>
      <t>0</t>
    </r>
    <r>
      <rPr>
        <sz val="10.5"/>
        <rFont val="仿宋"/>
        <charset val="134"/>
      </rPr>
      <t>分）</t>
    </r>
  </si>
  <si>
    <t>交易项目增收金额</t>
  </si>
  <si>
    <r>
      <rPr>
        <sz val="10"/>
        <rFont val="Times New Roman"/>
        <charset val="134"/>
      </rPr>
      <t>≥1</t>
    </r>
    <r>
      <rPr>
        <sz val="10"/>
        <rFont val="宋体"/>
        <charset val="134"/>
      </rPr>
      <t>亿元</t>
    </r>
  </si>
  <si>
    <r>
      <rPr>
        <sz val="10"/>
        <rFont val="Times New Roman"/>
        <charset val="134"/>
      </rPr>
      <t>4.9</t>
    </r>
    <r>
      <rPr>
        <sz val="10"/>
        <rFont val="宋体"/>
        <charset val="134"/>
      </rPr>
      <t>亿</t>
    </r>
  </si>
  <si>
    <t>发放专家评审费</t>
  </si>
  <si>
    <t>≥100万元</t>
  </si>
  <si>
    <t>合计</t>
  </si>
  <si>
    <r>
      <t>附表3-2</t>
    </r>
    <r>
      <rPr>
        <sz val="10"/>
        <color theme="1"/>
        <rFont val="宋体"/>
        <charset val="134"/>
      </rPr>
      <t>：</t>
    </r>
  </si>
  <si>
    <t>运行维护经费</t>
  </si>
  <si>
    <t>保障交易中心信息系统运行的稳定和高效，保证数据安全，完善系统，完成数据对接，配合省交易中心相关业务工作的系统保障工作；规范交易行为，增强交易透明度，全面实现公共资源交易管理与分析手段的自动化和电子化，实现数据的共享和互联。</t>
  </si>
  <si>
    <t>全年开展1次运行维护保障工作，系统或平台维护验收合格率达100%，系统故障率实现≤1%，保障交易中心信息系统运行的稳定和高效；持续规范交易行为，确保中心平台信息系统可用性达99%，政府采购业务全流程电子化，涉国有资源交易业务同平台覆盖率达100%，全面实现公共资源交易管理与分析手段的自动化与电子化。</t>
  </si>
  <si>
    <t>保障省本级公共资源交易项目数</t>
  </si>
  <si>
    <r>
      <rPr>
        <sz val="10"/>
        <rFont val="Times New Roman"/>
        <charset val="134"/>
      </rPr>
      <t>≥2000</t>
    </r>
    <r>
      <rPr>
        <sz val="10"/>
        <rFont val="仿宋"/>
        <charset val="134"/>
      </rPr>
      <t>宗</t>
    </r>
  </si>
  <si>
    <t>3321宗</t>
  </si>
  <si>
    <t>运行维护保障工作</t>
  </si>
  <si>
    <t>≥1次</t>
  </si>
  <si>
    <t>1次</t>
  </si>
  <si>
    <t>湖南省公共资源交易平台信息系统可用性</t>
  </si>
  <si>
    <t>≥98%</t>
  </si>
  <si>
    <t>政府采购业务全流程电子化</t>
  </si>
  <si>
    <t>涉国有资源交易业务同平台覆盖率</t>
  </si>
  <si>
    <t>系统或平台维护验收合格率</t>
  </si>
  <si>
    <t>系统故障率</t>
  </si>
  <si>
    <t>≤5%</t>
  </si>
  <si>
    <t>系统运维完成时间</t>
  </si>
  <si>
    <t>2025年底前</t>
  </si>
  <si>
    <t>维护公共资源交易服务平台正常运转预算支出控制率</t>
  </si>
  <si>
    <t>≤100%</t>
  </si>
  <si>
    <t>支出金额</t>
  </si>
  <si>
    <t>不超过预算金额</t>
  </si>
  <si>
    <t>未超过预算金额</t>
  </si>
  <si>
    <t>湖南省公共资源交易平台系统性崩溃次数</t>
  </si>
  <si>
    <t>≤2次</t>
  </si>
  <si>
    <t>0次</t>
  </si>
  <si>
    <t>医药采购系统崩溃次数（含药械采购平台和疫苗集中采购平台）</t>
  </si>
  <si>
    <r>
      <t>附表3-3</t>
    </r>
    <r>
      <rPr>
        <sz val="10"/>
        <color theme="1"/>
        <rFont val="宋体"/>
        <charset val="134"/>
      </rPr>
      <t>：</t>
    </r>
  </si>
  <si>
    <t>其他事业发展资金</t>
  </si>
  <si>
    <t>按照全面夯实全省公共资源交易信息系统“六统一”要求推进平台整合与数据共享，构建全省政府采购交易系统，实现一网通办、数据共享，打造公正便利生态，计划开展专项整治攻坚战排查项目700个以上。以“业务四完善”为目标，提效率、降成本、减风险；实现信息互通与平台升级，制定发布湖南省公共资源交易地方标准10项以上；深入推进技术融合创新，优化营商环境。全省视频培训及现场教学项目将围绕以上内容展开，计划开展培训及现场教学5次以上，培训人数超2500人，培训内容符合实际工作重点方向。通过有效培训持续提升人员素养与操作规范，保障项目推进，促进交易效能提升，助力全省公共资源交易高质量发展。</t>
  </si>
  <si>
    <t>按照全面夯实全省公共资源交易信息系统“六统一”要求推进平台整合与数据共享，构建全省政府采购交易系统，实现一网通办、数据共享，打造公正便利生态，全年开展专项整治攻坚战排查项目800个。以“业务四完善”为目标，提效率、降成本、减风险；实现信息互通与平台升级，制定发布湖南省公共资源交易地方标准13项；深入推进技术融合创新，优化营商环境。全省视频培训及现场教学项目将围绕以上内容展开，开展培训及现场教学13次，培训人数超6000人，培训内容符合实际工作重点方向。通过有效培训持续提升人员素养与操作规范，保障项目推进，促进交易效能提升，助力全省公共资源交易高质量发展。</t>
  </si>
  <si>
    <t>产出指标（50分）</t>
  </si>
  <si>
    <t>培训及现场教学人数</t>
  </si>
  <si>
    <r>
      <rPr>
        <sz val="10.5"/>
        <rFont val="Times New Roman"/>
        <charset val="134"/>
      </rPr>
      <t>≥2500</t>
    </r>
    <r>
      <rPr>
        <sz val="10.5"/>
        <rFont val="宋体"/>
        <charset val="134"/>
      </rPr>
      <t>人</t>
    </r>
  </si>
  <si>
    <t>培训次数及现场教学次数</t>
  </si>
  <si>
    <r>
      <rPr>
        <sz val="10"/>
        <color rgb="FF000000"/>
        <rFont val="Times New Roman"/>
        <charset val="134"/>
      </rPr>
      <t>≥5</t>
    </r>
    <r>
      <rPr>
        <sz val="10"/>
        <color rgb="FF000000"/>
        <rFont val="宋体"/>
        <charset val="134"/>
      </rPr>
      <t>次</t>
    </r>
  </si>
  <si>
    <t>攻坚战专项整治行动排查项目数</t>
  </si>
  <si>
    <r>
      <rPr>
        <sz val="10"/>
        <color rgb="FF000000"/>
        <rFont val="Times New Roman"/>
        <charset val="134"/>
      </rPr>
      <t>≥700</t>
    </r>
    <r>
      <rPr>
        <sz val="10"/>
        <color rgb="FF000000"/>
        <rFont val="宋体"/>
        <charset val="134"/>
      </rPr>
      <t>个</t>
    </r>
  </si>
  <si>
    <t>培训内容与实际工作契合度</t>
  </si>
  <si>
    <t>攻坚战专项整治问题整改合格率</t>
  </si>
  <si>
    <t>攻坚战专项整治问题处理及时率</t>
  </si>
  <si>
    <t>各项工作任务完成及时率</t>
  </si>
  <si>
    <t>培训及教学项目支出预算控制数</t>
  </si>
  <si>
    <r>
      <rPr>
        <sz val="10.5"/>
        <rFont val="Times New Roman"/>
        <charset val="134"/>
      </rPr>
      <t>≤124.27</t>
    </r>
    <r>
      <rPr>
        <sz val="10.5"/>
        <rFont val="宋体"/>
        <charset val="134"/>
      </rPr>
      <t>万元</t>
    </r>
  </si>
  <si>
    <t>攻坚战项目支出预算控制数</t>
  </si>
  <si>
    <r>
      <rPr>
        <sz val="10"/>
        <rFont val="Times New Roman"/>
        <charset val="134"/>
      </rPr>
      <t>≤36.57</t>
    </r>
    <r>
      <rPr>
        <sz val="10"/>
        <rFont val="宋体"/>
        <charset val="134"/>
      </rPr>
      <t>万元</t>
    </r>
  </si>
  <si>
    <t>公共资源交易公正性增强</t>
  </si>
  <si>
    <t>定性，公正性增强</t>
  </si>
  <si>
    <t>公正性增强</t>
  </si>
  <si>
    <t>公共资源交易领域从业人员整体素质及职业技能有所提升</t>
  </si>
  <si>
    <t>定性，有所提升</t>
  </si>
  <si>
    <t>有所提升</t>
  </si>
  <si>
    <t>制定发布湖南省公共资源交易地方标准</t>
  </si>
  <si>
    <r>
      <rPr>
        <sz val="10"/>
        <rFont val="Times New Roman"/>
        <charset val="134"/>
      </rPr>
      <t>≥10</t>
    </r>
    <r>
      <rPr>
        <sz val="10"/>
        <rFont val="宋体"/>
        <charset val="134"/>
      </rPr>
      <t>项</t>
    </r>
  </si>
  <si>
    <t>附件3-4：</t>
  </si>
  <si>
    <r>
      <rPr>
        <sz val="10"/>
        <rFont val="仿宋"/>
        <charset val="134"/>
      </rPr>
      <t>项目支出名称</t>
    </r>
  </si>
  <si>
    <r>
      <rPr>
        <sz val="10"/>
        <rFont val="仿宋"/>
        <charset val="134"/>
      </rPr>
      <t>省级专项资金</t>
    </r>
  </si>
  <si>
    <r>
      <rPr>
        <sz val="10"/>
        <rFont val="仿宋"/>
        <charset val="134"/>
      </rPr>
      <t>主管部门</t>
    </r>
  </si>
  <si>
    <t>湖南省市场监管局</t>
  </si>
  <si>
    <r>
      <rPr>
        <sz val="10"/>
        <rFont val="仿宋"/>
        <charset val="134"/>
      </rPr>
      <t>实施单位</t>
    </r>
  </si>
  <si>
    <r>
      <rPr>
        <sz val="10"/>
        <rFont val="仿宋"/>
        <charset val="134"/>
      </rPr>
      <t>项目资金</t>
    </r>
  </si>
  <si>
    <r>
      <rPr>
        <sz val="10"/>
        <rFont val="仿宋"/>
        <charset val="134"/>
      </rPr>
      <t>年初预算数</t>
    </r>
  </si>
  <si>
    <r>
      <rPr>
        <sz val="10"/>
        <rFont val="仿宋"/>
        <charset val="134"/>
      </rPr>
      <t>全年预算数</t>
    </r>
  </si>
  <si>
    <r>
      <rPr>
        <sz val="10"/>
        <rFont val="仿宋"/>
        <charset val="134"/>
      </rPr>
      <t>全年执行数</t>
    </r>
  </si>
  <si>
    <r>
      <rPr>
        <sz val="10"/>
        <rFont val="仿宋"/>
        <charset val="134"/>
      </rPr>
      <t>分值</t>
    </r>
  </si>
  <si>
    <r>
      <rPr>
        <sz val="10"/>
        <rFont val="仿宋"/>
        <charset val="134"/>
      </rPr>
      <t>执行率</t>
    </r>
  </si>
  <si>
    <r>
      <rPr>
        <sz val="10"/>
        <rFont val="仿宋"/>
        <charset val="134"/>
      </rPr>
      <t>得分</t>
    </r>
  </si>
  <si>
    <r>
      <rPr>
        <sz val="10"/>
        <rFont val="仿宋"/>
        <charset val="134"/>
      </rPr>
      <t>年度资金总额　</t>
    </r>
  </si>
  <si>
    <r>
      <rPr>
        <sz val="10"/>
        <rFont val="仿宋"/>
        <charset val="134"/>
      </rPr>
      <t>其中：当年财政拨款　</t>
    </r>
  </si>
  <si>
    <r>
      <rPr>
        <sz val="10"/>
        <rFont val="仿宋"/>
        <charset val="134"/>
      </rPr>
      <t>上年结转资金</t>
    </r>
  </si>
  <si>
    <r>
      <rPr>
        <sz val="10"/>
        <rFont val="仿宋"/>
        <charset val="134"/>
      </rPr>
      <t>年度总体目标</t>
    </r>
  </si>
  <si>
    <r>
      <rPr>
        <sz val="10"/>
        <rFont val="仿宋"/>
        <charset val="134"/>
      </rPr>
      <t>预期目标</t>
    </r>
  </si>
  <si>
    <r>
      <rPr>
        <sz val="10"/>
        <rFont val="仿宋"/>
        <charset val="134"/>
      </rPr>
      <t>实际完成情况　</t>
    </r>
  </si>
  <si>
    <t>通过国家标准化管理委员会终期考核评估，完成13项交易服务湖南省地方标准的制定发布和宣贯实施，针对市场主体开展业务应用实施培训，面向全省开展标准化宣传活动。</t>
  </si>
  <si>
    <t>以98分的高分通过国家标准化管理委员会终期考核评估，完成了13项交易服务湖南省地方标准的制定发布和宣贯实施，针对市场主体开展业务应用实施培训，面向全省开展标准化宣传活动。</t>
  </si>
  <si>
    <r>
      <rPr>
        <sz val="10"/>
        <rFont val="仿宋"/>
        <charset val="134"/>
      </rPr>
      <t>绩效指标</t>
    </r>
  </si>
  <si>
    <r>
      <rPr>
        <sz val="10"/>
        <rFont val="仿宋"/>
        <charset val="134"/>
      </rPr>
      <t>一级指标</t>
    </r>
  </si>
  <si>
    <r>
      <rPr>
        <sz val="10"/>
        <rFont val="仿宋"/>
        <charset val="134"/>
      </rPr>
      <t>二级指标</t>
    </r>
  </si>
  <si>
    <r>
      <rPr>
        <sz val="10"/>
        <rFont val="仿宋"/>
        <charset val="134"/>
      </rPr>
      <t>三级指标</t>
    </r>
  </si>
  <si>
    <r>
      <rPr>
        <sz val="10"/>
        <rFont val="仿宋"/>
        <charset val="134"/>
      </rPr>
      <t>年度指标值</t>
    </r>
  </si>
  <si>
    <r>
      <rPr>
        <sz val="10"/>
        <rFont val="仿宋"/>
        <charset val="134"/>
      </rPr>
      <t>实际完成值</t>
    </r>
  </si>
  <si>
    <r>
      <rPr>
        <sz val="10"/>
        <rFont val="仿宋"/>
        <charset val="134"/>
      </rPr>
      <t>偏差原因分析及改进措施</t>
    </r>
  </si>
  <si>
    <t>制定并发布交易服务湖南省地方标准</t>
  </si>
  <si>
    <r>
      <rPr>
        <sz val="10"/>
        <rFont val="Times New Roman"/>
        <charset val="134"/>
      </rPr>
      <t>13</t>
    </r>
    <r>
      <rPr>
        <sz val="10"/>
        <rFont val="宋体"/>
        <charset val="134"/>
      </rPr>
      <t>项</t>
    </r>
  </si>
  <si>
    <t>通过国家标准化管理委员会考核评估</t>
  </si>
  <si>
    <r>
      <rPr>
        <sz val="10"/>
        <rFont val="Times New Roman"/>
        <charset val="134"/>
      </rPr>
      <t>95</t>
    </r>
    <r>
      <rPr>
        <sz val="10"/>
        <rFont val="宋体"/>
        <charset val="134"/>
      </rPr>
      <t>分</t>
    </r>
  </si>
  <si>
    <r>
      <rPr>
        <sz val="10"/>
        <rFont val="Times New Roman"/>
        <charset val="134"/>
      </rPr>
      <t>98</t>
    </r>
    <r>
      <rPr>
        <sz val="10"/>
        <rFont val="宋体"/>
        <charset val="134"/>
      </rPr>
      <t>分</t>
    </r>
  </si>
  <si>
    <t>湖南省公共资源交易中心日志安全分析系统项目建设合格率</t>
  </si>
  <si>
    <r>
      <rPr>
        <sz val="10"/>
        <rFont val="仿宋"/>
        <charset val="134"/>
      </rPr>
      <t>时效指标</t>
    </r>
  </si>
  <si>
    <r>
      <rPr>
        <sz val="10"/>
        <rFont val="仿宋"/>
        <charset val="134"/>
      </rPr>
      <t>成本指标</t>
    </r>
  </si>
  <si>
    <t>总支出金额</t>
  </si>
  <si>
    <r>
      <rPr>
        <sz val="10"/>
        <rFont val="Times New Roman"/>
        <charset val="134"/>
      </rPr>
      <t>≤29.5</t>
    </r>
    <r>
      <rPr>
        <sz val="10"/>
        <rFont val="宋体"/>
        <charset val="134"/>
      </rPr>
      <t>万元</t>
    </r>
  </si>
  <si>
    <t>充分发挥标准化助力交易工作高质量发展的基础性、引领性作用</t>
  </si>
  <si>
    <t>全力推动标准化试点向标准化示范升级，构建公共资源交易高质量发展“湖南模式”</t>
  </si>
  <si>
    <t>形成了交易工作规范有标可循、交易考核有标可量、交易领域治理有标可依、高质量发展有标引领的新格局。</t>
  </si>
  <si>
    <t>指标类型</t>
  </si>
  <si>
    <t>产出指标</t>
  </si>
  <si>
    <t>总计</t>
  </si>
  <si>
    <t>效益指标</t>
  </si>
  <si>
    <t>满意度指标</t>
  </si>
  <si>
    <t>权 重</t>
  </si>
  <si>
    <r>
      <rPr>
        <sz val="12"/>
        <color theme="1"/>
        <rFont val="仿宋"/>
        <charset val="134"/>
      </rPr>
      <t>得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"/>
        <charset val="134"/>
      </rPr>
      <t>分</t>
    </r>
  </si>
  <si>
    <t>得分率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</si>
</sst>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.0_ "/>
  </numFmts>
  <fonts count="61">
    <font>
      <sz val="11"/>
      <color theme="1"/>
      <name val="等线"/>
      <charset val="134"/>
      <scheme val="minor"/>
    </font>
    <font>
      <sz val="12"/>
      <color theme="1"/>
      <name val="仿宋"/>
      <charset val="134"/>
    </font>
    <font>
      <sz val="12"/>
      <color theme="1"/>
      <name val="Times New Roman"/>
      <charset val="134"/>
    </font>
    <font>
      <b/>
      <sz val="11"/>
      <color theme="1"/>
      <name val="Times New Roman"/>
      <charset val="134"/>
    </font>
    <font>
      <sz val="10"/>
      <color theme="1"/>
      <name val="仿宋"/>
      <charset val="134"/>
    </font>
    <font>
      <sz val="18"/>
      <color rgb="FF000000"/>
      <name val="微软雅黑"/>
      <charset val="134"/>
    </font>
    <font>
      <sz val="10"/>
      <name val="Times New Roman"/>
      <charset val="134"/>
    </font>
    <font>
      <sz val="10"/>
      <name val="仿宋"/>
      <charset val="134"/>
    </font>
    <font>
      <b/>
      <sz val="10.5"/>
      <name val="仿宋"/>
      <charset val="134"/>
    </font>
    <font>
      <b/>
      <sz val="10.5"/>
      <name val="Times New Roman"/>
      <charset val="134"/>
    </font>
    <font>
      <sz val="10"/>
      <color rgb="FF000000"/>
      <name val="Times New Roman"/>
      <charset val="134"/>
    </font>
    <font>
      <sz val="10"/>
      <color rgb="FF000000"/>
      <name val="仿宋"/>
      <charset val="134"/>
    </font>
    <font>
      <sz val="10"/>
      <color rgb="FF333333"/>
      <name val="仿宋"/>
      <charset val="134"/>
    </font>
    <font>
      <sz val="11"/>
      <color theme="1"/>
      <name val="Times New Roman"/>
      <charset val="134"/>
    </font>
    <font>
      <sz val="16"/>
      <color theme="1"/>
      <name val="黑体"/>
      <charset val="134"/>
    </font>
    <font>
      <sz val="10.5"/>
      <color rgb="FF000000"/>
      <name val="Times New Roman"/>
      <charset val="134"/>
    </font>
    <font>
      <sz val="10.5"/>
      <color rgb="FF000000"/>
      <name val="仿宋"/>
      <charset val="134"/>
    </font>
    <font>
      <sz val="10.5"/>
      <name val="仿宋"/>
      <charset val="134"/>
    </font>
    <font>
      <sz val="10.5"/>
      <name val="Times New Roman"/>
      <charset val="134"/>
    </font>
    <font>
      <sz val="11"/>
      <name val="Times New Roman"/>
      <charset val="134"/>
    </font>
    <font>
      <sz val="11"/>
      <color rgb="FFFF0000"/>
      <name val="宋体"/>
      <charset val="134"/>
    </font>
    <font>
      <sz val="11"/>
      <name val="仿宋"/>
      <charset val="134"/>
    </font>
    <font>
      <b/>
      <sz val="11"/>
      <name val="Times New Roman"/>
      <charset val="134"/>
    </font>
    <font>
      <b/>
      <sz val="10"/>
      <name val="Times New Roman"/>
      <charset val="134"/>
    </font>
    <font>
      <sz val="16"/>
      <name val="黑体"/>
      <charset val="134"/>
    </font>
    <font>
      <sz val="10.5"/>
      <name val="宋体"/>
      <charset val="134"/>
    </font>
    <font>
      <sz val="16"/>
      <name val="Times New Roman"/>
      <charset val="134"/>
    </font>
    <font>
      <sz val="10"/>
      <name val="宋体"/>
      <charset val="134"/>
    </font>
    <font>
      <sz val="9"/>
      <name val="仿宋"/>
      <charset val="134"/>
    </font>
    <font>
      <sz val="10"/>
      <color rgb="FFFF0000"/>
      <name val="Times New Roman"/>
      <charset val="134"/>
    </font>
    <font>
      <sz val="10"/>
      <color theme="1"/>
      <name val="Times New Roman"/>
      <charset val="134"/>
    </font>
    <font>
      <b/>
      <sz val="10"/>
      <color theme="1"/>
      <name val="仿宋"/>
      <charset val="134"/>
    </font>
    <font>
      <b/>
      <sz val="10"/>
      <color theme="1"/>
      <name val="Times New Roman"/>
      <charset val="134"/>
    </font>
    <font>
      <sz val="11"/>
      <color theme="1"/>
      <name val="宋体"/>
      <charset val="134"/>
    </font>
    <font>
      <sz val="11"/>
      <color theme="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rgb="FF000000"/>
      <name val="宋体"/>
      <charset val="134"/>
    </font>
    <font>
      <sz val="10"/>
      <color rgb="FFFF0000"/>
      <name val="仿宋"/>
      <charset val="134"/>
    </font>
    <font>
      <sz val="10"/>
      <color theme="1"/>
      <name val="宋体"/>
      <charset val="134"/>
    </font>
    <font>
      <sz val="11"/>
      <name val="宋体"/>
      <charset val="134"/>
    </font>
    <font>
      <b/>
      <sz val="10"/>
      <name val="仿宋"/>
      <charset val="134"/>
    </font>
    <font>
      <sz val="9"/>
      <name val="宋体"/>
      <charset val="134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3" borderId="11" applyNumberFormat="0" applyFon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12" applyNumberFormat="0" applyFill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42" fillId="0" borderId="13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4" borderId="14" applyNumberFormat="0" applyAlignment="0" applyProtection="0">
      <alignment vertical="center"/>
    </xf>
    <xf numFmtId="0" fontId="44" fillId="5" borderId="15" applyNumberFormat="0" applyAlignment="0" applyProtection="0">
      <alignment vertical="center"/>
    </xf>
    <xf numFmtId="0" fontId="45" fillId="5" borderId="14" applyNumberFormat="0" applyAlignment="0" applyProtection="0">
      <alignment vertical="center"/>
    </xf>
    <xf numFmtId="0" fontId="46" fillId="6" borderId="16" applyNumberFormat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50" fillId="8" borderId="0" applyNumberFormat="0" applyBorder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3" fillId="11" borderId="0" applyNumberFormat="0" applyBorder="0" applyAlignment="0" applyProtection="0">
      <alignment vertical="center"/>
    </xf>
    <xf numFmtId="0" fontId="53" fillId="12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53" fillId="15" borderId="0" applyNumberFormat="0" applyBorder="0" applyAlignment="0" applyProtection="0">
      <alignment vertical="center"/>
    </xf>
    <xf numFmtId="0" fontId="53" fillId="16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52" fillId="18" borderId="0" applyNumberFormat="0" applyBorder="0" applyAlignment="0" applyProtection="0">
      <alignment vertical="center"/>
    </xf>
    <xf numFmtId="0" fontId="53" fillId="19" borderId="0" applyNumberFormat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53" fillId="23" borderId="0" applyNumberFormat="0" applyBorder="0" applyAlignment="0" applyProtection="0">
      <alignment vertical="center"/>
    </xf>
    <xf numFmtId="0" fontId="53" fillId="24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53" fillId="27" borderId="0" applyNumberFormat="0" applyBorder="0" applyAlignment="0" applyProtection="0">
      <alignment vertical="center"/>
    </xf>
    <xf numFmtId="0" fontId="53" fillId="28" borderId="0" applyNumberFormat="0" applyBorder="0" applyAlignment="0" applyProtection="0">
      <alignment vertical="center"/>
    </xf>
    <xf numFmtId="0" fontId="52" fillId="29" borderId="0" applyNumberFormat="0" applyBorder="0" applyAlignment="0" applyProtection="0">
      <alignment vertical="center"/>
    </xf>
    <xf numFmtId="0" fontId="52" fillId="30" borderId="0" applyNumberFormat="0" applyBorder="0" applyAlignment="0" applyProtection="0">
      <alignment vertical="center"/>
    </xf>
    <xf numFmtId="0" fontId="53" fillId="31" borderId="0" applyNumberFormat="0" applyBorder="0" applyAlignment="0" applyProtection="0">
      <alignment vertical="center"/>
    </xf>
    <xf numFmtId="0" fontId="53" fillId="32" borderId="0" applyNumberFormat="0" applyBorder="0" applyAlignment="0" applyProtection="0">
      <alignment vertical="center"/>
    </xf>
    <xf numFmtId="0" fontId="52" fillId="33" borderId="0" applyNumberFormat="0" applyBorder="0" applyAlignment="0" applyProtection="0">
      <alignment vertical="center"/>
    </xf>
    <xf numFmtId="0" fontId="0" fillId="0" borderId="0"/>
  </cellStyleXfs>
  <cellXfs count="182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0" fontId="2" fillId="0" borderId="2" xfId="3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center" vertical="center" wrapText="1"/>
    </xf>
    <xf numFmtId="43" fontId="6" fillId="0" borderId="2" xfId="0" applyNumberFormat="1" applyFont="1" applyFill="1" applyBorder="1" applyAlignment="1">
      <alignment horizontal="center" vertical="center" wrapText="1"/>
    </xf>
    <xf numFmtId="43" fontId="0" fillId="0" borderId="0" xfId="0" applyNumberFormat="1" applyFill="1" applyAlignment="1">
      <alignment vertical="center"/>
    </xf>
    <xf numFmtId="0" fontId="6" fillId="0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textRotation="255" wrapText="1"/>
    </xf>
    <xf numFmtId="0" fontId="7" fillId="0" borderId="6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 readingOrder="2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3" fontId="6" fillId="0" borderId="2" xfId="0" applyNumberFormat="1" applyFont="1" applyFill="1" applyBorder="1" applyAlignment="1">
      <alignment vertical="center" wrapText="1"/>
    </xf>
    <xf numFmtId="10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9" fontId="6" fillId="0" borderId="2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176" fontId="9" fillId="0" borderId="2" xfId="0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9" fontId="12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13" fillId="0" borderId="0" xfId="0" applyFont="1" applyFill="1" applyAlignment="1">
      <alignment vertical="center"/>
    </xf>
    <xf numFmtId="0" fontId="1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14" fillId="0" borderId="0" xfId="0" applyFont="1" applyFill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center" vertical="center" wrapText="1"/>
    </xf>
    <xf numFmtId="43" fontId="18" fillId="0" borderId="2" xfId="0" applyNumberFormat="1" applyFont="1" applyFill="1" applyBorder="1" applyAlignment="1">
      <alignment horizontal="right" vertical="center" wrapText="1" inden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10" fontId="18" fillId="0" borderId="2" xfId="3" applyNumberFormat="1" applyFont="1" applyFill="1" applyBorder="1" applyAlignment="1">
      <alignment horizontal="center" vertical="center" wrapText="1"/>
    </xf>
    <xf numFmtId="9" fontId="18" fillId="0" borderId="2" xfId="3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9" fontId="18" fillId="0" borderId="2" xfId="0" applyNumberFormat="1" applyFont="1" applyFill="1" applyBorder="1" applyAlignment="1">
      <alignment horizontal="center" vertical="center" wrapText="1"/>
    </xf>
    <xf numFmtId="0" fontId="15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176" fontId="18" fillId="0" borderId="2" xfId="0" applyNumberFormat="1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9" fillId="0" borderId="0" xfId="0" applyFont="1" applyFill="1" applyAlignment="1">
      <alignment vertical="center"/>
    </xf>
    <xf numFmtId="10" fontId="6" fillId="0" borderId="2" xfId="3" applyNumberFormat="1" applyFont="1" applyFill="1" applyBorder="1" applyAlignment="1">
      <alignment horizontal="center" vertical="center" wrapText="1"/>
    </xf>
    <xf numFmtId="57" fontId="6" fillId="0" borderId="2" xfId="0" applyNumberFormat="1" applyFont="1" applyFill="1" applyBorder="1" applyAlignment="1">
      <alignment horizontal="center" vertical="center" wrapText="1"/>
    </xf>
    <xf numFmtId="9" fontId="10" fillId="0" borderId="2" xfId="0" applyNumberFormat="1" applyFont="1" applyFill="1" applyBorder="1" applyAlignment="1">
      <alignment horizontal="center" vertical="center" wrapText="1"/>
    </xf>
    <xf numFmtId="43" fontId="13" fillId="0" borderId="0" xfId="0" applyNumberFormat="1" applyFont="1" applyFill="1" applyAlignment="1">
      <alignment vertical="center"/>
    </xf>
    <xf numFmtId="0" fontId="20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vertical="center"/>
    </xf>
    <xf numFmtId="0" fontId="19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left" vertical="center" wrapText="1"/>
    </xf>
    <xf numFmtId="0" fontId="18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left" vertical="center" wrapText="1"/>
    </xf>
    <xf numFmtId="176" fontId="18" fillId="0" borderId="2" xfId="0" applyNumberFormat="1" applyFont="1" applyBorder="1" applyAlignment="1">
      <alignment horizontal="right" vertical="center" wrapText="1" indent="1"/>
    </xf>
    <xf numFmtId="0" fontId="17" fillId="0" borderId="7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176" fontId="19" fillId="0" borderId="2" xfId="0" applyNumberFormat="1" applyFont="1" applyBorder="1" applyAlignment="1">
      <alignment horizontal="right" vertical="center" indent="1"/>
    </xf>
    <xf numFmtId="0" fontId="17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left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21" fillId="0" borderId="1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0" fontId="15" fillId="0" borderId="9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right" vertical="center" wrapText="1" indent="1"/>
    </xf>
    <xf numFmtId="9" fontId="18" fillId="0" borderId="2" xfId="0" applyNumberFormat="1" applyFont="1" applyBorder="1" applyAlignment="1">
      <alignment horizontal="center" vertical="center" wrapText="1"/>
    </xf>
    <xf numFmtId="9" fontId="17" fillId="0" borderId="2" xfId="0" applyNumberFormat="1" applyFont="1" applyBorder="1" applyAlignment="1">
      <alignment horizontal="center" vertical="center" wrapText="1"/>
    </xf>
    <xf numFmtId="10" fontId="18" fillId="0" borderId="2" xfId="0" applyNumberFormat="1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176" fontId="9" fillId="0" borderId="2" xfId="0" applyNumberFormat="1" applyFont="1" applyBorder="1" applyAlignment="1">
      <alignment horizontal="center" vertical="center" wrapText="1"/>
    </xf>
    <xf numFmtId="176" fontId="1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22" fillId="0" borderId="0" xfId="0" applyFont="1" applyAlignment="1">
      <alignment vertical="center"/>
    </xf>
    <xf numFmtId="0" fontId="6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19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0" fontId="25" fillId="0" borderId="2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left" vertical="center" wrapText="1"/>
    </xf>
    <xf numFmtId="0" fontId="18" fillId="0" borderId="8" xfId="0" applyFont="1" applyBorder="1" applyAlignment="1">
      <alignment horizontal="left" vertical="center" wrapText="1"/>
    </xf>
    <xf numFmtId="0" fontId="18" fillId="0" borderId="9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textRotation="255" wrapText="1"/>
    </xf>
    <xf numFmtId="0" fontId="7" fillId="0" borderId="1" xfId="0" applyFont="1" applyFill="1" applyBorder="1" applyAlignment="1">
      <alignment horizontal="center" vertical="center" textRotation="255" wrapText="1"/>
    </xf>
    <xf numFmtId="0" fontId="6" fillId="0" borderId="6" xfId="0" applyFont="1" applyFill="1" applyBorder="1" applyAlignment="1">
      <alignment horizontal="center" vertical="center" textRotation="255" wrapText="1"/>
    </xf>
    <xf numFmtId="0" fontId="7" fillId="0" borderId="2" xfId="0" applyFont="1" applyFill="1" applyBorder="1" applyAlignment="1">
      <alignment horizontal="center" vertical="center" textRotation="255" wrapText="1"/>
    </xf>
    <xf numFmtId="0" fontId="6" fillId="0" borderId="2" xfId="0" applyFont="1" applyFill="1" applyBorder="1" applyAlignment="1">
      <alignment horizontal="center" vertical="center" textRotation="255" wrapText="1"/>
    </xf>
    <xf numFmtId="0" fontId="6" fillId="0" borderId="5" xfId="0" applyFont="1" applyFill="1" applyBorder="1" applyAlignment="1">
      <alignment horizontal="center" vertical="center" textRotation="255" wrapText="1"/>
    </xf>
    <xf numFmtId="0" fontId="23" fillId="0" borderId="2" xfId="0" applyFont="1" applyFill="1" applyBorder="1" applyAlignment="1">
      <alignment vertical="center" wrapText="1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0" fontId="26" fillId="0" borderId="0" xfId="0" applyNumberFormat="1" applyFont="1" applyAlignment="1">
      <alignment horizontal="center" vertical="center"/>
    </xf>
    <xf numFmtId="0" fontId="18" fillId="0" borderId="2" xfId="0" applyNumberFormat="1" applyFont="1" applyBorder="1" applyAlignment="1">
      <alignment horizontal="center" vertical="center" wrapText="1"/>
    </xf>
    <xf numFmtId="43" fontId="18" fillId="0" borderId="9" xfId="0" applyNumberFormat="1" applyFont="1" applyBorder="1" applyAlignment="1">
      <alignment horizontal="center" vertical="center" wrapText="1"/>
    </xf>
    <xf numFmtId="0" fontId="18" fillId="0" borderId="7" xfId="0" applyNumberFormat="1" applyFont="1" applyBorder="1" applyAlignment="1">
      <alignment horizontal="center" vertical="center" wrapText="1"/>
    </xf>
    <xf numFmtId="43" fontId="18" fillId="0" borderId="2" xfId="0" applyNumberFormat="1" applyFont="1" applyBorder="1" applyAlignment="1">
      <alignment horizontal="center" vertical="center" wrapText="1"/>
    </xf>
    <xf numFmtId="0" fontId="18" fillId="0" borderId="2" xfId="0" applyNumberFormat="1" applyFont="1" applyFill="1" applyBorder="1" applyAlignment="1">
      <alignment horizontal="center" vertical="center" wrapText="1"/>
    </xf>
    <xf numFmtId="9" fontId="27" fillId="0" borderId="2" xfId="0" applyNumberFormat="1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23" fillId="0" borderId="2" xfId="0" applyNumberFormat="1" applyFont="1" applyFill="1" applyBorder="1" applyAlignment="1">
      <alignment vertical="center" wrapText="1"/>
    </xf>
    <xf numFmtId="0" fontId="23" fillId="0" borderId="2" xfId="0" applyFont="1" applyFill="1" applyBorder="1" applyAlignment="1">
      <alignment horizontal="center" vertical="center" wrapText="1"/>
    </xf>
    <xf numFmtId="176" fontId="23" fillId="0" borderId="2" xfId="0" applyNumberFormat="1" applyFont="1" applyFill="1" applyBorder="1" applyAlignment="1">
      <alignment horizontal="center" vertical="center" wrapText="1"/>
    </xf>
    <xf numFmtId="0" fontId="19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176" fontId="18" fillId="0" borderId="9" xfId="0" applyNumberFormat="1" applyFont="1" applyBorder="1" applyAlignment="1">
      <alignment horizontal="center" vertical="center" wrapText="1"/>
    </xf>
    <xf numFmtId="176" fontId="18" fillId="0" borderId="2" xfId="0" applyNumberFormat="1" applyFont="1" applyBorder="1" applyAlignment="1">
      <alignment vertical="center" wrapText="1"/>
    </xf>
    <xf numFmtId="0" fontId="19" fillId="2" borderId="0" xfId="0" applyFont="1" applyFill="1" applyAlignment="1">
      <alignment vertical="center"/>
    </xf>
    <xf numFmtId="0" fontId="28" fillId="0" borderId="2" xfId="0" applyFont="1" applyFill="1" applyBorder="1" applyAlignment="1">
      <alignment vertical="center" wrapText="1"/>
    </xf>
    <xf numFmtId="0" fontId="27" fillId="0" borderId="0" xfId="0" applyFont="1" applyFill="1" applyAlignment="1">
      <alignment vertical="center"/>
    </xf>
    <xf numFmtId="0" fontId="29" fillId="2" borderId="0" xfId="0" applyFont="1" applyFill="1" applyAlignment="1">
      <alignment vertical="center"/>
    </xf>
    <xf numFmtId="0" fontId="13" fillId="0" borderId="0" xfId="0" applyFont="1" applyAlignment="1">
      <alignment vertical="center" wrapText="1"/>
    </xf>
    <xf numFmtId="0" fontId="30" fillId="0" borderId="2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2" xfId="0" applyFont="1" applyBorder="1" applyAlignment="1">
      <alignment horizontal="left" vertical="center" wrapText="1"/>
    </xf>
    <xf numFmtId="43" fontId="30" fillId="0" borderId="2" xfId="0" applyNumberFormat="1" applyFont="1" applyBorder="1" applyAlignment="1">
      <alignment horizontal="center" vertical="center" wrapText="1"/>
    </xf>
    <xf numFmtId="43" fontId="30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30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0" fillId="0" borderId="5" xfId="0" applyFont="1" applyFill="1" applyBorder="1" applyAlignment="1">
      <alignment horizontal="center" vertical="center" wrapText="1"/>
    </xf>
    <xf numFmtId="0" fontId="30" fillId="0" borderId="10" xfId="0" applyFont="1" applyBorder="1" applyAlignment="1">
      <alignment horizontal="left" vertical="center" wrapText="1"/>
    </xf>
    <xf numFmtId="0" fontId="30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10" fontId="30" fillId="0" borderId="2" xfId="0" applyNumberFormat="1" applyFont="1" applyBorder="1" applyAlignment="1">
      <alignment horizontal="center" vertical="center" wrapText="1"/>
    </xf>
    <xf numFmtId="0" fontId="33" fillId="0" borderId="0" xfId="0" applyFont="1" applyAlignment="1">
      <alignment vertical="center"/>
    </xf>
    <xf numFmtId="9" fontId="13" fillId="0" borderId="0" xfId="3" applyFont="1" applyFill="1" applyAlignment="1">
      <alignment vertical="center" wrapText="1"/>
    </xf>
    <xf numFmtId="177" fontId="34" fillId="0" borderId="0" xfId="0" applyNumberFormat="1" applyFont="1" applyAlignment="1">
      <alignment horizontal="center" vertical="center" wrapText="1"/>
    </xf>
    <xf numFmtId="0" fontId="33" fillId="0" borderId="0" xfId="0" applyFont="1" applyFill="1" applyAlignment="1">
      <alignment vertical="center" wrapText="1"/>
    </xf>
    <xf numFmtId="0" fontId="13" fillId="0" borderId="0" xfId="0" applyFont="1" applyFill="1" applyAlignment="1">
      <alignment vertical="center" wrapText="1"/>
    </xf>
    <xf numFmtId="43" fontId="13" fillId="0" borderId="0" xfId="0" applyNumberFormat="1" applyFont="1" applyAlignment="1">
      <alignment vertical="center"/>
    </xf>
    <xf numFmtId="0" fontId="0" fillId="0" borderId="0" xfId="0" applyFill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externalLink" Target="externalLinks/externalLink1.xml"/><Relationship Id="rId11" Type="http://schemas.openxmlformats.org/officeDocument/2006/relationships/customXml" Target="../customXml/item3.xml"/><Relationship Id="rId10" Type="http://schemas.openxmlformats.org/officeDocument/2006/relationships/customXml" Target="../customXml/item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&#39044;&#31639;&#24037;&#20316;/2025&#24180;&#39044;&#31639;/2025&#24180;&#32489;&#25928;&#33258;&#35780;&#25253;&#21578;/&#19978;&#25253;&#32456;&#31295;20260512/C:/1&#12289;&#20107;&#21153;&#25152;/2026&#24180;&#39033;&#30446;/7#&#30465;&#20844;&#20849;&#36164;&#28304;&#20132;&#26131;&#20013;&#24515;/&#32489;&#25928;&#35780;&#20215;/&#30465;&#20844;&#20849;&#36164;&#28304;&#20132;&#26131;&#20013;&#24515;&#24213;&#31295;2025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数据分析（万元）"/>
      <sheetName val="数据分析"/>
      <sheetName val="单位指标执行情况表"/>
      <sheetName val="报告附表"/>
      <sheetName val="报告附表2"/>
      <sheetName val="支付凭证明细报表查询"/>
    </sheetNames>
    <sheetDataSet>
      <sheetData sheetId="0">
        <row r="5">
          <cell r="F5">
            <v>1484.374024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BT30"/>
  <sheetViews>
    <sheetView workbookViewId="0">
      <selection activeCell="B33" sqref="B33"/>
    </sheetView>
  </sheetViews>
  <sheetFormatPr defaultColWidth="8.75" defaultRowHeight="15"/>
  <cols>
    <col min="1" max="1" width="27.33" style="83" customWidth="1"/>
    <col min="2" max="2" width="9.25" style="83" customWidth="1"/>
    <col min="3" max="3" width="10.23" style="83" customWidth="1"/>
    <col min="4" max="4" width="9.25" style="83" customWidth="1"/>
    <col min="5" max="5" width="11.77" style="83" customWidth="1"/>
    <col min="6" max="6" width="9.25" style="83" customWidth="1"/>
    <col min="7" max="7" width="10.67" style="83" customWidth="1"/>
    <col min="8" max="8" width="20.75" style="157" hidden="1" customWidth="1"/>
    <col min="9" max="9" width="11.77" style="83" hidden="1" customWidth="1"/>
    <col min="10" max="10" width="9.67" style="83"/>
    <col min="11" max="16291" width="8.75" style="83"/>
    <col min="16297" max="16384" width="8.75" style="83"/>
  </cols>
  <sheetData>
    <row r="1" ht="13.9" customHeight="1" spans="1:1">
      <c r="A1" s="13" t="s">
        <v>0</v>
      </c>
    </row>
    <row r="2" ht="38.25" customHeight="1" spans="1:7">
      <c r="A2" s="85" t="s">
        <v>1</v>
      </c>
      <c r="B2" s="85"/>
      <c r="C2" s="85"/>
      <c r="D2" s="85"/>
      <c r="E2" s="85"/>
      <c r="F2" s="85"/>
      <c r="G2" s="85"/>
    </row>
    <row r="3" ht="20.5" spans="1:7">
      <c r="A3" s="85"/>
      <c r="B3" s="85"/>
      <c r="C3" s="85"/>
      <c r="D3" s="85"/>
      <c r="E3" s="85"/>
      <c r="F3" s="85"/>
      <c r="G3" s="173" t="s">
        <v>2</v>
      </c>
    </row>
    <row r="4" ht="32" customHeight="1" spans="1:7">
      <c r="A4" s="158" t="s">
        <v>3</v>
      </c>
      <c r="B4" s="159" t="s">
        <v>4</v>
      </c>
      <c r="C4" s="159"/>
      <c r="D4" s="160" t="s">
        <v>5</v>
      </c>
      <c r="E4" s="160"/>
      <c r="F4" s="159" t="s">
        <v>6</v>
      </c>
      <c r="G4" s="159"/>
    </row>
    <row r="5" ht="22.75" customHeight="1" spans="1:7">
      <c r="A5" s="158"/>
      <c r="B5" s="161">
        <v>87</v>
      </c>
      <c r="C5" s="161"/>
      <c r="D5" s="158">
        <v>82</v>
      </c>
      <c r="E5" s="158"/>
      <c r="F5" s="174">
        <f>D5/B5</f>
        <v>0.942528735632184</v>
      </c>
      <c r="G5" s="174"/>
    </row>
    <row r="6" ht="22.75" customHeight="1" spans="1:7">
      <c r="A6" s="158" t="s">
        <v>7</v>
      </c>
      <c r="B6" s="160" t="s">
        <v>8</v>
      </c>
      <c r="C6" s="160"/>
      <c r="D6" s="160" t="s">
        <v>9</v>
      </c>
      <c r="E6" s="160"/>
      <c r="F6" s="160" t="s">
        <v>10</v>
      </c>
      <c r="G6" s="160"/>
    </row>
    <row r="7" ht="22.75" customHeight="1" spans="1:10">
      <c r="A7" s="162" t="s">
        <v>11</v>
      </c>
      <c r="B7" s="163">
        <f>B8+B11+B12</f>
        <v>20.83</v>
      </c>
      <c r="C7" s="163"/>
      <c r="D7" s="164">
        <f t="shared" ref="B7:F7" si="0">D8+D11+D12</f>
        <v>45</v>
      </c>
      <c r="E7" s="164"/>
      <c r="F7" s="163">
        <f t="shared" si="0"/>
        <v>28.9768</v>
      </c>
      <c r="G7" s="163"/>
      <c r="H7" s="175" t="s">
        <v>12</v>
      </c>
      <c r="I7" s="175" t="s">
        <v>13</v>
      </c>
      <c r="J7" s="180"/>
    </row>
    <row r="8" ht="22.75" customHeight="1" spans="1:8">
      <c r="A8" s="162" t="s">
        <v>14</v>
      </c>
      <c r="B8" s="163">
        <f>B9+B10</f>
        <v>17.83</v>
      </c>
      <c r="C8" s="163"/>
      <c r="D8" s="163">
        <f>D9+D10</f>
        <v>25</v>
      </c>
      <c r="E8" s="163"/>
      <c r="F8" s="163">
        <f>F9+F10</f>
        <v>28.265</v>
      </c>
      <c r="G8" s="163"/>
      <c r="H8" s="176"/>
    </row>
    <row r="9" ht="22.75" customHeight="1" spans="1:7">
      <c r="A9" s="162" t="s">
        <v>15</v>
      </c>
      <c r="B9" s="163"/>
      <c r="C9" s="163"/>
      <c r="D9" s="164">
        <v>0</v>
      </c>
      <c r="E9" s="164"/>
      <c r="F9" s="163">
        <v>17.795</v>
      </c>
      <c r="G9" s="163"/>
    </row>
    <row r="10" ht="22.75" customHeight="1" spans="1:7">
      <c r="A10" s="162" t="s">
        <v>16</v>
      </c>
      <c r="B10" s="163">
        <v>17.83</v>
      </c>
      <c r="C10" s="163"/>
      <c r="D10" s="164">
        <v>25</v>
      </c>
      <c r="E10" s="164"/>
      <c r="F10" s="163">
        <v>10.47</v>
      </c>
      <c r="G10" s="163"/>
    </row>
    <row r="11" ht="22.75" customHeight="1" spans="1:8">
      <c r="A11" s="162" t="s">
        <v>17</v>
      </c>
      <c r="B11" s="163"/>
      <c r="C11" s="163"/>
      <c r="D11" s="164">
        <v>12</v>
      </c>
      <c r="E11" s="164"/>
      <c r="F11" s="163">
        <v>0</v>
      </c>
      <c r="G11" s="163"/>
      <c r="H11" s="177"/>
    </row>
    <row r="12" ht="22.75" customHeight="1" spans="1:7">
      <c r="A12" s="162" t="s">
        <v>18</v>
      </c>
      <c r="B12" s="163">
        <v>3</v>
      </c>
      <c r="C12" s="163"/>
      <c r="D12" s="164">
        <v>8</v>
      </c>
      <c r="E12" s="164"/>
      <c r="F12" s="163">
        <v>0.7118</v>
      </c>
      <c r="G12" s="163"/>
    </row>
    <row r="13" s="43" customFormat="1" ht="22.75" customHeight="1" spans="1:16296">
      <c r="A13" s="165" t="s">
        <v>19</v>
      </c>
      <c r="B13" s="164">
        <f>B14+B15+B16+B17</f>
        <v>1282.69</v>
      </c>
      <c r="C13" s="164"/>
      <c r="D13" s="164">
        <f>D14+D15+D16+D17</f>
        <v>1484.374024</v>
      </c>
      <c r="E13" s="164"/>
      <c r="F13" s="164">
        <f>F14+F15+F16+F17</f>
        <v>1343.5758</v>
      </c>
      <c r="G13" s="164"/>
      <c r="H13" s="178" t="s">
        <v>20</v>
      </c>
      <c r="I13" s="178" t="s">
        <v>21</v>
      </c>
      <c r="XBP13" s="181"/>
      <c r="XBQ13" s="181"/>
      <c r="XBR13" s="181"/>
      <c r="XBS13" s="181"/>
      <c r="XBT13" s="181"/>
    </row>
    <row r="14" s="43" customFormat="1" ht="22.75" customHeight="1" spans="1:16296">
      <c r="A14" s="166" t="s">
        <v>22</v>
      </c>
      <c r="B14" s="164">
        <v>808.43</v>
      </c>
      <c r="C14" s="164"/>
      <c r="D14" s="164">
        <v>796.581625</v>
      </c>
      <c r="E14" s="164"/>
      <c r="F14" s="164">
        <v>767.35</v>
      </c>
      <c r="G14" s="164"/>
      <c r="H14" s="179"/>
      <c r="XBP14" s="181"/>
      <c r="XBQ14" s="181"/>
      <c r="XBR14" s="181"/>
      <c r="XBS14" s="181"/>
      <c r="XBT14" s="181"/>
    </row>
    <row r="15" s="43" customFormat="1" ht="22.75" customHeight="1" spans="1:16296">
      <c r="A15" s="166" t="s">
        <v>23</v>
      </c>
      <c r="B15" s="164">
        <v>458.89</v>
      </c>
      <c r="C15" s="164"/>
      <c r="D15" s="164">
        <v>496.3198</v>
      </c>
      <c r="E15" s="164"/>
      <c r="F15" s="164">
        <v>422.0558</v>
      </c>
      <c r="G15" s="164"/>
      <c r="H15" s="179"/>
      <c r="XBP15" s="181"/>
      <c r="XBQ15" s="181"/>
      <c r="XBR15" s="181"/>
      <c r="XBS15" s="181"/>
      <c r="XBT15" s="181"/>
    </row>
    <row r="16" s="43" customFormat="1" ht="23.15" customHeight="1" spans="1:16296">
      <c r="A16" s="166" t="s">
        <v>24</v>
      </c>
      <c r="B16" s="164">
        <v>0.87</v>
      </c>
      <c r="C16" s="164"/>
      <c r="D16" s="164">
        <v>161.972599</v>
      </c>
      <c r="E16" s="164"/>
      <c r="F16" s="164">
        <v>124.67</v>
      </c>
      <c r="G16" s="164"/>
      <c r="H16" s="179"/>
      <c r="I16" s="77"/>
      <c r="XBP16" s="181"/>
      <c r="XBQ16" s="181"/>
      <c r="XBR16" s="181"/>
      <c r="XBS16" s="181"/>
      <c r="XBT16" s="181"/>
    </row>
    <row r="17" s="43" customFormat="1" ht="23.15" customHeight="1" spans="1:16296">
      <c r="A17" s="166" t="s">
        <v>25</v>
      </c>
      <c r="B17" s="164">
        <f>B18+B19</f>
        <v>14.5</v>
      </c>
      <c r="C17" s="164"/>
      <c r="D17" s="164">
        <f>D18+D19</f>
        <v>29.5</v>
      </c>
      <c r="E17" s="164"/>
      <c r="F17" s="164">
        <f>F18+F19</f>
        <v>29.5</v>
      </c>
      <c r="G17" s="164"/>
      <c r="H17" s="179"/>
      <c r="XBP17" s="181"/>
      <c r="XBQ17" s="181"/>
      <c r="XBR17" s="181"/>
      <c r="XBS17" s="181"/>
      <c r="XBT17" s="181"/>
    </row>
    <row r="18" s="43" customFormat="1" ht="23.15" customHeight="1" spans="1:16296">
      <c r="A18" s="166" t="s">
        <v>26</v>
      </c>
      <c r="B18" s="164">
        <v>14</v>
      </c>
      <c r="C18" s="164"/>
      <c r="D18" s="164"/>
      <c r="E18" s="164"/>
      <c r="F18" s="164"/>
      <c r="G18" s="164"/>
      <c r="H18" s="179"/>
      <c r="XBP18" s="181"/>
      <c r="XBQ18" s="181"/>
      <c r="XBR18" s="181"/>
      <c r="XBS18" s="181"/>
      <c r="XBT18" s="181"/>
    </row>
    <row r="19" s="43" customFormat="1" ht="29" customHeight="1" spans="1:16296">
      <c r="A19" s="167" t="s">
        <v>27</v>
      </c>
      <c r="B19" s="164">
        <v>0.5</v>
      </c>
      <c r="C19" s="164"/>
      <c r="D19" s="164">
        <v>29.5</v>
      </c>
      <c r="E19" s="164"/>
      <c r="F19" s="164">
        <v>29.5</v>
      </c>
      <c r="G19" s="164"/>
      <c r="H19" s="179"/>
      <c r="XBP19" s="181"/>
      <c r="XBQ19" s="181"/>
      <c r="XBR19" s="181"/>
      <c r="XBS19" s="181"/>
      <c r="XBT19" s="181"/>
    </row>
    <row r="20" s="43" customFormat="1" ht="22.75" customHeight="1" spans="1:16296">
      <c r="A20" s="166" t="s">
        <v>28</v>
      </c>
      <c r="B20" s="164"/>
      <c r="C20" s="164"/>
      <c r="D20" s="164"/>
      <c r="E20" s="164"/>
      <c r="F20" s="164"/>
      <c r="G20" s="164"/>
      <c r="H20" s="179"/>
      <c r="XBP20" s="181"/>
      <c r="XBQ20" s="181"/>
      <c r="XBR20" s="181"/>
      <c r="XBS20" s="181"/>
      <c r="XBT20" s="181"/>
    </row>
    <row r="21" s="43" customFormat="1" ht="22.75" customHeight="1" spans="1:16296">
      <c r="A21" s="166" t="s">
        <v>29</v>
      </c>
      <c r="B21" s="20">
        <v>5</v>
      </c>
      <c r="C21" s="20"/>
      <c r="D21" s="20">
        <v>5</v>
      </c>
      <c r="E21" s="20"/>
      <c r="F21" s="20">
        <v>5</v>
      </c>
      <c r="G21" s="20"/>
      <c r="H21" s="179"/>
      <c r="XBP21" s="181"/>
      <c r="XBQ21" s="181"/>
      <c r="XBR21" s="181"/>
      <c r="XBS21" s="181"/>
      <c r="XBT21" s="181"/>
    </row>
    <row r="22" s="43" customFormat="1" ht="22.75" customHeight="1" spans="1:16296">
      <c r="A22" s="166" t="s">
        <v>30</v>
      </c>
      <c r="B22" s="20">
        <v>2.01</v>
      </c>
      <c r="C22" s="20"/>
      <c r="D22" s="164">
        <v>2</v>
      </c>
      <c r="E22" s="164"/>
      <c r="F22" s="20">
        <v>2</v>
      </c>
      <c r="G22" s="20"/>
      <c r="H22" s="179"/>
      <c r="XBP22" s="181"/>
      <c r="XBQ22" s="181"/>
      <c r="XBR22" s="181"/>
      <c r="XBS22" s="181"/>
      <c r="XBT22" s="181"/>
    </row>
    <row r="23" s="43" customFormat="1" ht="22.75" customHeight="1" spans="1:16296">
      <c r="A23" s="166" t="s">
        <v>31</v>
      </c>
      <c r="B23" s="20">
        <v>0</v>
      </c>
      <c r="C23" s="20"/>
      <c r="D23" s="164">
        <v>0</v>
      </c>
      <c r="E23" s="164"/>
      <c r="F23" s="20">
        <v>0</v>
      </c>
      <c r="G23" s="20"/>
      <c r="H23" s="179"/>
      <c r="XBP23" s="181"/>
      <c r="XBQ23" s="181"/>
      <c r="XBR23" s="181"/>
      <c r="XBS23" s="181"/>
      <c r="XBT23" s="181"/>
    </row>
    <row r="24" s="43" customFormat="1" ht="22" customHeight="1" spans="1:16296">
      <c r="A24" s="166" t="s">
        <v>32</v>
      </c>
      <c r="B24" s="164">
        <v>533.87</v>
      </c>
      <c r="C24" s="164"/>
      <c r="D24" s="164">
        <f>5502600/10000</f>
        <v>550.26</v>
      </c>
      <c r="E24" s="164"/>
      <c r="F24" s="164">
        <f>6465674.07/10000</f>
        <v>646.567407</v>
      </c>
      <c r="G24" s="164"/>
      <c r="H24" s="179"/>
      <c r="XBP24" s="181"/>
      <c r="XBQ24" s="181"/>
      <c r="XBR24" s="181"/>
      <c r="XBS24" s="181"/>
      <c r="XBT24" s="181"/>
    </row>
    <row r="25" s="43" customFormat="1" ht="22" customHeight="1" spans="1:16296">
      <c r="A25" s="166" t="s">
        <v>33</v>
      </c>
      <c r="B25" s="164">
        <v>2594.76</v>
      </c>
      <c r="C25" s="164"/>
      <c r="D25" s="20">
        <v>2772.04</v>
      </c>
      <c r="E25" s="20"/>
      <c r="F25" s="164">
        <v>2755.88</v>
      </c>
      <c r="G25" s="164"/>
      <c r="H25" s="179"/>
      <c r="XBP25" s="181"/>
      <c r="XBQ25" s="181"/>
      <c r="XBR25" s="181"/>
      <c r="XBS25" s="181"/>
      <c r="XBT25" s="181"/>
    </row>
    <row r="26" s="43" customFormat="1" ht="36" customHeight="1" spans="1:16296">
      <c r="A26" s="168" t="s">
        <v>34</v>
      </c>
      <c r="B26" s="169" t="s">
        <v>35</v>
      </c>
      <c r="C26" s="169" t="s">
        <v>36</v>
      </c>
      <c r="D26" s="161" t="s">
        <v>37</v>
      </c>
      <c r="E26" s="161" t="s">
        <v>38</v>
      </c>
      <c r="F26" s="161" t="s">
        <v>39</v>
      </c>
      <c r="G26" s="161" t="s">
        <v>40</v>
      </c>
      <c r="H26" s="179"/>
      <c r="XBP26" s="181"/>
      <c r="XBQ26" s="181"/>
      <c r="XBR26" s="181"/>
      <c r="XBS26" s="181"/>
      <c r="XBT26" s="181"/>
    </row>
    <row r="27" s="43" customFormat="1" ht="22" customHeight="1" spans="1:16296">
      <c r="A27" s="170"/>
      <c r="B27" s="161" t="s">
        <v>41</v>
      </c>
      <c r="C27" s="161" t="s">
        <v>41</v>
      </c>
      <c r="D27" s="161" t="s">
        <v>41</v>
      </c>
      <c r="E27" s="161" t="s">
        <v>41</v>
      </c>
      <c r="F27" s="161" t="s">
        <v>41</v>
      </c>
      <c r="G27" s="161" t="s">
        <v>41</v>
      </c>
      <c r="H27" s="179"/>
      <c r="XBP27" s="181"/>
      <c r="XBQ27" s="181"/>
      <c r="XBR27" s="181"/>
      <c r="XBS27" s="181"/>
      <c r="XBT27" s="181"/>
    </row>
    <row r="28" s="43" customFormat="1" ht="31" customHeight="1" spans="1:16296">
      <c r="A28" s="161" t="s">
        <v>42</v>
      </c>
      <c r="B28" s="167" t="s">
        <v>43</v>
      </c>
      <c r="C28" s="167"/>
      <c r="D28" s="167"/>
      <c r="E28" s="167"/>
      <c r="F28" s="167"/>
      <c r="G28" s="167"/>
      <c r="H28" s="179"/>
      <c r="XBP28" s="181"/>
      <c r="XBQ28" s="181"/>
      <c r="XBR28" s="181"/>
      <c r="XBS28" s="181"/>
      <c r="XBT28" s="181"/>
    </row>
    <row r="29" ht="40" customHeight="1" spans="1:7">
      <c r="A29" s="171" t="s">
        <v>44</v>
      </c>
      <c r="B29" s="171"/>
      <c r="C29" s="171"/>
      <c r="D29" s="171"/>
      <c r="E29" s="171"/>
      <c r="F29" s="171"/>
      <c r="G29" s="171"/>
    </row>
    <row r="30" ht="14.25" customHeight="1" spans="1:7">
      <c r="A30" s="172"/>
      <c r="B30" s="172"/>
      <c r="C30" s="172"/>
      <c r="D30" s="172"/>
      <c r="E30" s="172"/>
      <c r="F30" s="172"/>
      <c r="G30" s="172"/>
    </row>
  </sheetData>
  <sheetProtection formatCells="0" formatColumns="0" formatRows="0" insertRows="0" insertColumns="0" insertHyperlinks="0" deleteColumns="0" deleteRows="0" sort="0" autoFilter="0" pivotTables="0"/>
  <mergeCells count="71">
    <mergeCell ref="A2:G2"/>
    <mergeCell ref="B4:C4"/>
    <mergeCell ref="D4:E4"/>
    <mergeCell ref="F4:G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C8"/>
    <mergeCell ref="D8:E8"/>
    <mergeCell ref="F8:G8"/>
    <mergeCell ref="B9:C9"/>
    <mergeCell ref="D9:E9"/>
    <mergeCell ref="F9:G9"/>
    <mergeCell ref="B10:C10"/>
    <mergeCell ref="D10:E10"/>
    <mergeCell ref="F10:G10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B14:C14"/>
    <mergeCell ref="D14:E14"/>
    <mergeCell ref="F14:G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B19:C19"/>
    <mergeCell ref="D19:E19"/>
    <mergeCell ref="F19:G19"/>
    <mergeCell ref="B20:C20"/>
    <mergeCell ref="D20:E20"/>
    <mergeCell ref="F20:G20"/>
    <mergeCell ref="B21:C21"/>
    <mergeCell ref="D21:E21"/>
    <mergeCell ref="F21:G21"/>
    <mergeCell ref="B22:C22"/>
    <mergeCell ref="D22:E22"/>
    <mergeCell ref="F22:G22"/>
    <mergeCell ref="B23:C23"/>
    <mergeCell ref="D23:E23"/>
    <mergeCell ref="F23:G23"/>
    <mergeCell ref="B24:C24"/>
    <mergeCell ref="D24:E24"/>
    <mergeCell ref="F24:G24"/>
    <mergeCell ref="B25:C25"/>
    <mergeCell ref="D25:E25"/>
    <mergeCell ref="F25:G25"/>
    <mergeCell ref="B28:G28"/>
    <mergeCell ref="A29:G29"/>
    <mergeCell ref="A4:A5"/>
    <mergeCell ref="A26:A27"/>
  </mergeCells>
  <printOptions horizontalCentered="1"/>
  <pageMargins left="0.700694444444445" right="0.700694444444445" top="0.751388888888889" bottom="0.751388888888889" header="0.298611111111111" footer="0.298611111111111"/>
  <pageSetup paperSize="9" scale="97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3"/>
  <sheetViews>
    <sheetView workbookViewId="0">
      <selection activeCell="G20" sqref="G20"/>
    </sheetView>
  </sheetViews>
  <sheetFormatPr defaultColWidth="8.83" defaultRowHeight="14.5"/>
  <cols>
    <col min="1" max="1" width="9.56" style="80" customWidth="1"/>
    <col min="2" max="2" width="9.92" style="80" customWidth="1"/>
    <col min="3" max="3" width="5.65" style="80" customWidth="1"/>
    <col min="4" max="4" width="19.7" style="80" customWidth="1"/>
    <col min="5" max="5" width="16.23" style="80" customWidth="1"/>
    <col min="6" max="6" width="24.77" style="122" customWidth="1"/>
    <col min="7" max="7" width="7.22" style="80" customWidth="1"/>
    <col min="8" max="8" width="9.8" style="80" customWidth="1"/>
    <col min="9" max="9" width="14.63" style="80" customWidth="1"/>
    <col min="10" max="10" width="8.83" style="80" hidden="1" customWidth="1"/>
    <col min="11" max="11" width="8.83" style="80"/>
    <col min="12" max="12" width="12.9" style="80"/>
    <col min="13" max="13" width="37.67" style="80" customWidth="1"/>
    <col min="14" max="16384" width="8.83" style="80"/>
  </cols>
  <sheetData>
    <row r="1" spans="1:1">
      <c r="A1" s="123" t="s">
        <v>45</v>
      </c>
    </row>
    <row r="2" s="119" customFormat="1" ht="20.5" spans="1:9">
      <c r="A2" s="124" t="s">
        <v>46</v>
      </c>
      <c r="B2" s="124"/>
      <c r="C2" s="124"/>
      <c r="D2" s="124"/>
      <c r="E2" s="124"/>
      <c r="F2" s="138"/>
      <c r="G2" s="124"/>
      <c r="H2" s="124"/>
      <c r="I2" s="124"/>
    </row>
    <row r="3" s="119" customFormat="1" ht="21" spans="1:9">
      <c r="A3" s="124"/>
      <c r="B3" s="124"/>
      <c r="C3" s="124"/>
      <c r="D3" s="124"/>
      <c r="E3" s="124"/>
      <c r="F3" s="138"/>
      <c r="G3" s="124"/>
      <c r="H3" s="124"/>
      <c r="I3" s="150" t="s">
        <v>2</v>
      </c>
    </row>
    <row r="4" ht="28" spans="1:9">
      <c r="A4" s="91" t="s">
        <v>47</v>
      </c>
      <c r="B4" s="125" t="s">
        <v>48</v>
      </c>
      <c r="C4" s="92"/>
      <c r="D4" s="92"/>
      <c r="E4" s="92"/>
      <c r="F4" s="139"/>
      <c r="G4" s="92"/>
      <c r="H4" s="92"/>
      <c r="I4" s="92"/>
    </row>
    <row r="5" spans="1:9">
      <c r="A5" s="90" t="s">
        <v>49</v>
      </c>
      <c r="B5" s="92"/>
      <c r="C5" s="92"/>
      <c r="D5" s="92" t="s">
        <v>50</v>
      </c>
      <c r="E5" s="92" t="s">
        <v>51</v>
      </c>
      <c r="F5" s="139" t="s">
        <v>52</v>
      </c>
      <c r="G5" s="92" t="s">
        <v>53</v>
      </c>
      <c r="H5" s="92" t="s">
        <v>54</v>
      </c>
      <c r="I5" s="92" t="s">
        <v>55</v>
      </c>
    </row>
    <row r="6" spans="1:9">
      <c r="A6" s="92"/>
      <c r="B6" s="92"/>
      <c r="C6" s="92"/>
      <c r="D6" s="92"/>
      <c r="E6" s="92"/>
      <c r="F6" s="139"/>
      <c r="G6" s="92"/>
      <c r="H6" s="92"/>
      <c r="I6" s="92"/>
    </row>
    <row r="7" spans="1:9">
      <c r="A7" s="92"/>
      <c r="B7" s="92" t="s">
        <v>56</v>
      </c>
      <c r="C7" s="92"/>
      <c r="D7" s="117">
        <v>4014.845399</v>
      </c>
      <c r="E7" s="117">
        <v>4257.81906</v>
      </c>
      <c r="F7" s="117">
        <v>4099.453564</v>
      </c>
      <c r="G7" s="92">
        <v>10</v>
      </c>
      <c r="H7" s="65">
        <f>F7/E7</f>
        <v>0.962805959161637</v>
      </c>
      <c r="I7" s="117">
        <f>F7/E7*G7</f>
        <v>9.62805959161637</v>
      </c>
    </row>
    <row r="8" spans="1:9">
      <c r="A8" s="92"/>
      <c r="B8" s="91" t="s">
        <v>57</v>
      </c>
      <c r="C8" s="91"/>
      <c r="D8" s="91"/>
      <c r="E8" s="91"/>
      <c r="F8" s="139" t="s">
        <v>58</v>
      </c>
      <c r="G8" s="91"/>
      <c r="H8" s="91"/>
      <c r="I8" s="91"/>
    </row>
    <row r="9" spans="1:9">
      <c r="A9" s="92"/>
      <c r="B9" s="126" t="s">
        <v>59</v>
      </c>
      <c r="C9" s="127"/>
      <c r="D9" s="128"/>
      <c r="E9" s="140">
        <v>4256.415399</v>
      </c>
      <c r="F9" s="141" t="s">
        <v>60</v>
      </c>
      <c r="G9" s="127"/>
      <c r="H9" s="128"/>
      <c r="I9" s="151">
        <v>2755.884323</v>
      </c>
    </row>
    <row r="10" spans="1:9">
      <c r="A10" s="92"/>
      <c r="B10" s="126" t="s">
        <v>61</v>
      </c>
      <c r="C10" s="127"/>
      <c r="D10" s="128"/>
      <c r="E10" s="140"/>
      <c r="F10" s="141" t="s">
        <v>62</v>
      </c>
      <c r="G10" s="127"/>
      <c r="H10" s="128"/>
      <c r="I10" s="151">
        <v>1343.569241</v>
      </c>
    </row>
    <row r="11" spans="1:9">
      <c r="A11" s="92"/>
      <c r="B11" s="126" t="s">
        <v>63</v>
      </c>
      <c r="C11" s="127"/>
      <c r="D11" s="128"/>
      <c r="E11" s="142"/>
      <c r="F11" s="141"/>
      <c r="G11" s="127"/>
      <c r="H11" s="128"/>
      <c r="I11" s="152"/>
    </row>
    <row r="12" spans="1:9">
      <c r="A12" s="92"/>
      <c r="B12" s="126" t="s">
        <v>64</v>
      </c>
      <c r="C12" s="127"/>
      <c r="D12" s="128"/>
      <c r="E12" s="140">
        <v>1.403661</v>
      </c>
      <c r="F12" s="139"/>
      <c r="G12" s="91"/>
      <c r="H12" s="91"/>
      <c r="I12" s="91"/>
    </row>
    <row r="13" s="80" customFormat="1" spans="1:9">
      <c r="A13" s="90" t="s">
        <v>65</v>
      </c>
      <c r="B13" s="92" t="s">
        <v>66</v>
      </c>
      <c r="C13" s="92"/>
      <c r="D13" s="92"/>
      <c r="E13" s="92"/>
      <c r="F13" s="139" t="s">
        <v>67</v>
      </c>
      <c r="G13" s="92"/>
      <c r="H13" s="92"/>
      <c r="I13" s="92"/>
    </row>
    <row r="14" s="73" customFormat="1" ht="73" customHeight="1" spans="1:10">
      <c r="A14" s="54"/>
      <c r="B14" s="27" t="s">
        <v>68</v>
      </c>
      <c r="C14" s="40"/>
      <c r="D14" s="40"/>
      <c r="E14" s="40"/>
      <c r="F14" s="27" t="s">
        <v>69</v>
      </c>
      <c r="G14" s="27"/>
      <c r="H14" s="27"/>
      <c r="I14" s="27"/>
      <c r="J14" s="153"/>
    </row>
    <row r="15" s="73" customFormat="1" spans="1:9">
      <c r="A15" s="54" t="s">
        <v>70</v>
      </c>
      <c r="B15" s="54" t="s">
        <v>71</v>
      </c>
      <c r="C15" s="54" t="s">
        <v>72</v>
      </c>
      <c r="D15" s="54" t="s">
        <v>73</v>
      </c>
      <c r="E15" s="54" t="s">
        <v>74</v>
      </c>
      <c r="F15" s="143" t="s">
        <v>75</v>
      </c>
      <c r="G15" s="54" t="s">
        <v>53</v>
      </c>
      <c r="H15" s="54" t="s">
        <v>55</v>
      </c>
      <c r="I15" s="54" t="s">
        <v>76</v>
      </c>
    </row>
    <row r="16" s="73" customFormat="1" spans="1:9">
      <c r="A16" s="54"/>
      <c r="B16" s="54"/>
      <c r="C16" s="54"/>
      <c r="D16" s="54"/>
      <c r="E16" s="54"/>
      <c r="F16" s="143"/>
      <c r="G16" s="54"/>
      <c r="H16" s="54"/>
      <c r="I16" s="54"/>
    </row>
    <row r="17" s="73" customFormat="1" spans="1:9">
      <c r="A17" s="54"/>
      <c r="B17" s="54"/>
      <c r="C17" s="54"/>
      <c r="D17" s="54"/>
      <c r="E17" s="54"/>
      <c r="F17" s="143"/>
      <c r="G17" s="54"/>
      <c r="H17" s="54"/>
      <c r="I17" s="54"/>
    </row>
    <row r="18" s="120" customFormat="1" ht="35" customHeight="1" spans="1:9">
      <c r="A18" s="129" t="s">
        <v>77</v>
      </c>
      <c r="B18" s="130" t="s">
        <v>78</v>
      </c>
      <c r="C18" s="17" t="s">
        <v>79</v>
      </c>
      <c r="D18" s="27" t="s">
        <v>80</v>
      </c>
      <c r="E18" s="16" t="s">
        <v>81</v>
      </c>
      <c r="F18" s="33" t="s">
        <v>82</v>
      </c>
      <c r="G18" s="16">
        <v>10</v>
      </c>
      <c r="H18" s="16">
        <v>10</v>
      </c>
      <c r="I18" s="154"/>
    </row>
    <row r="19" s="120" customFormat="1" ht="43" customHeight="1" spans="1:11">
      <c r="A19" s="131"/>
      <c r="B19" s="131"/>
      <c r="C19" s="25" t="s">
        <v>83</v>
      </c>
      <c r="D19" s="27" t="s">
        <v>84</v>
      </c>
      <c r="E19" s="34" t="s">
        <v>85</v>
      </c>
      <c r="F19" s="34">
        <v>1</v>
      </c>
      <c r="G19" s="16">
        <v>10</v>
      </c>
      <c r="H19" s="16">
        <v>10</v>
      </c>
      <c r="I19" s="40"/>
      <c r="K19" s="155"/>
    </row>
    <row r="20" s="120" customFormat="1" ht="40" customHeight="1" spans="1:9">
      <c r="A20" s="131"/>
      <c r="B20" s="131"/>
      <c r="C20" s="25"/>
      <c r="D20" s="27" t="s">
        <v>86</v>
      </c>
      <c r="E20" s="144" t="s">
        <v>87</v>
      </c>
      <c r="F20" s="34">
        <v>1</v>
      </c>
      <c r="G20" s="16">
        <v>10</v>
      </c>
      <c r="H20" s="16">
        <v>10</v>
      </c>
      <c r="I20" s="41"/>
    </row>
    <row r="21" s="120" customFormat="1" ht="29" customHeight="1" spans="1:9">
      <c r="A21" s="131"/>
      <c r="B21" s="131"/>
      <c r="C21" s="25"/>
      <c r="D21" s="27" t="s">
        <v>88</v>
      </c>
      <c r="E21" s="144" t="s">
        <v>89</v>
      </c>
      <c r="F21" s="34">
        <v>1</v>
      </c>
      <c r="G21" s="16">
        <v>10</v>
      </c>
      <c r="H21" s="16">
        <v>10</v>
      </c>
      <c r="I21" s="40"/>
    </row>
    <row r="22" s="120" customFormat="1" ht="33" customHeight="1" spans="1:9">
      <c r="A22" s="131"/>
      <c r="B22" s="131"/>
      <c r="C22" s="17" t="s">
        <v>90</v>
      </c>
      <c r="D22" s="27" t="s">
        <v>91</v>
      </c>
      <c r="E22" s="144" t="s">
        <v>89</v>
      </c>
      <c r="F22" s="34">
        <v>1</v>
      </c>
      <c r="G22" s="16">
        <v>10</v>
      </c>
      <c r="H22" s="16">
        <v>10</v>
      </c>
      <c r="I22" s="40"/>
    </row>
    <row r="23" s="120" customFormat="1" ht="43" customHeight="1" spans="1:9">
      <c r="A23" s="131"/>
      <c r="B23" s="132" t="s">
        <v>92</v>
      </c>
      <c r="C23" s="16" t="s">
        <v>93</v>
      </c>
      <c r="D23" s="27" t="s">
        <v>94</v>
      </c>
      <c r="E23" s="145" t="s">
        <v>95</v>
      </c>
      <c r="F23" s="145" t="s">
        <v>95</v>
      </c>
      <c r="G23" s="16">
        <v>10</v>
      </c>
      <c r="H23" s="16">
        <v>10</v>
      </c>
      <c r="I23" s="27"/>
    </row>
    <row r="24" s="120" customFormat="1" ht="44" customHeight="1" spans="1:9">
      <c r="A24" s="131"/>
      <c r="B24" s="133"/>
      <c r="C24" s="40"/>
      <c r="D24" s="27" t="s">
        <v>96</v>
      </c>
      <c r="E24" s="145" t="s">
        <v>89</v>
      </c>
      <c r="F24" s="34">
        <v>1</v>
      </c>
      <c r="G24" s="16">
        <v>10</v>
      </c>
      <c r="H24" s="16">
        <v>10</v>
      </c>
      <c r="I24" s="40"/>
    </row>
    <row r="25" s="120" customFormat="1" ht="47" customHeight="1" spans="1:10">
      <c r="A25" s="131"/>
      <c r="B25" s="133"/>
      <c r="C25" s="27" t="s">
        <v>97</v>
      </c>
      <c r="D25" s="27" t="s">
        <v>98</v>
      </c>
      <c r="E25" s="17" t="s">
        <v>99</v>
      </c>
      <c r="F25" s="17" t="s">
        <v>99</v>
      </c>
      <c r="G25" s="16">
        <v>10</v>
      </c>
      <c r="H25" s="16">
        <v>10</v>
      </c>
      <c r="I25" s="40"/>
      <c r="J25" s="156" t="s">
        <v>100</v>
      </c>
    </row>
    <row r="26" s="120" customFormat="1" ht="66" customHeight="1" spans="1:9">
      <c r="A26" s="134"/>
      <c r="B26" s="28" t="s">
        <v>101</v>
      </c>
      <c r="C26" s="24" t="s">
        <v>102</v>
      </c>
      <c r="D26" s="27" t="s">
        <v>103</v>
      </c>
      <c r="E26" s="145" t="s">
        <v>104</v>
      </c>
      <c r="F26" s="34">
        <v>0.98</v>
      </c>
      <c r="G26" s="16">
        <v>10</v>
      </c>
      <c r="H26" s="16">
        <v>10</v>
      </c>
      <c r="I26" s="40"/>
    </row>
    <row r="27" s="121" customFormat="1" ht="16" customHeight="1" spans="1:9">
      <c r="A27" s="135" t="s">
        <v>105</v>
      </c>
      <c r="B27" s="135"/>
      <c r="C27" s="135"/>
      <c r="D27" s="135"/>
      <c r="E27" s="135"/>
      <c r="F27" s="146"/>
      <c r="G27" s="147">
        <f>SUM(G18:G26)+G7</f>
        <v>100</v>
      </c>
      <c r="H27" s="148">
        <f>SUM(H18:H26)+I7</f>
        <v>99.6280595916164</v>
      </c>
      <c r="I27" s="135"/>
    </row>
    <row r="28" ht="21" customHeight="1" spans="1:9">
      <c r="A28" s="136"/>
      <c r="B28" s="136"/>
      <c r="C28" s="136"/>
      <c r="D28" s="136"/>
      <c r="E28" s="136"/>
      <c r="F28" s="149"/>
      <c r="G28" s="136"/>
      <c r="H28" s="136"/>
      <c r="I28" s="136"/>
    </row>
    <row r="33" spans="4:4">
      <c r="D33" s="137"/>
    </row>
  </sheetData>
  <sheetProtection formatCells="0" formatColumns="0" formatRows="0" insertRows="0" insertColumns="0" insertHyperlinks="0" deleteColumns="0" deleteRows="0" sort="0" autoFilter="0" pivotTables="0"/>
  <mergeCells count="42">
    <mergeCell ref="A2:I2"/>
    <mergeCell ref="B4:I4"/>
    <mergeCell ref="B7:C7"/>
    <mergeCell ref="B8:E8"/>
    <mergeCell ref="F8:I8"/>
    <mergeCell ref="B9:D9"/>
    <mergeCell ref="F9:H9"/>
    <mergeCell ref="B10:D10"/>
    <mergeCell ref="F10:H10"/>
    <mergeCell ref="B11:D11"/>
    <mergeCell ref="F11:H11"/>
    <mergeCell ref="B12:D12"/>
    <mergeCell ref="F12:I12"/>
    <mergeCell ref="B13:E13"/>
    <mergeCell ref="F13:I13"/>
    <mergeCell ref="B14:E14"/>
    <mergeCell ref="F14:I14"/>
    <mergeCell ref="A27:F27"/>
    <mergeCell ref="A28:I28"/>
    <mergeCell ref="A5:A12"/>
    <mergeCell ref="A13:A14"/>
    <mergeCell ref="A15:A17"/>
    <mergeCell ref="A18:A26"/>
    <mergeCell ref="B15:B17"/>
    <mergeCell ref="B18:B22"/>
    <mergeCell ref="B23:B25"/>
    <mergeCell ref="C15:C17"/>
    <mergeCell ref="C19:C21"/>
    <mergeCell ref="C23:C24"/>
    <mergeCell ref="D5:D6"/>
    <mergeCell ref="D15:D17"/>
    <mergeCell ref="E5:E6"/>
    <mergeCell ref="E15:E17"/>
    <mergeCell ref="F5:F6"/>
    <mergeCell ref="F15:F17"/>
    <mergeCell ref="G5:G6"/>
    <mergeCell ref="G15:G17"/>
    <mergeCell ref="H5:H6"/>
    <mergeCell ref="H15:H17"/>
    <mergeCell ref="I5:I6"/>
    <mergeCell ref="I15:I17"/>
    <mergeCell ref="B5:C6"/>
  </mergeCells>
  <printOptions horizontalCentered="1"/>
  <pageMargins left="0.511805555555556" right="0.236111111111111" top="0.314583333333333" bottom="0.196527777777778" header="0.236111111111111" footer="0.0784722222222222"/>
  <pageSetup paperSize="9" scale="77" orientation="portrait" horizontalDpi="600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"/>
  <sheetViews>
    <sheetView topLeftCell="A10" workbookViewId="0">
      <selection activeCell="L24" sqref="L24"/>
    </sheetView>
  </sheetViews>
  <sheetFormatPr defaultColWidth="8.83" defaultRowHeight="14.5"/>
  <cols>
    <col min="1" max="1" width="8.25" style="83" customWidth="1"/>
    <col min="2" max="2" width="8.83" style="83"/>
    <col min="3" max="3" width="9.83" style="84" customWidth="1"/>
    <col min="4" max="4" width="18.83" style="83" customWidth="1"/>
    <col min="5" max="5" width="15.5" style="84" customWidth="1"/>
    <col min="6" max="6" width="14.33" style="84" customWidth="1"/>
    <col min="7" max="7" width="8.83" style="84"/>
    <col min="8" max="8" width="9.25" style="84" customWidth="1"/>
    <col min="9" max="9" width="9.58" style="83" customWidth="1"/>
    <col min="10" max="10" width="8.83" style="83" customWidth="1"/>
    <col min="11" max="11" width="20.83" style="83"/>
    <col min="12" max="12" width="13.25" style="83"/>
    <col min="13" max="16384" width="8.83" style="83"/>
  </cols>
  <sheetData>
    <row r="1" spans="1:1">
      <c r="A1" s="13" t="s">
        <v>106</v>
      </c>
    </row>
    <row r="2" ht="36" customHeight="1" spans="1:9">
      <c r="A2" s="85" t="s">
        <v>107</v>
      </c>
      <c r="B2" s="85"/>
      <c r="C2" s="85"/>
      <c r="D2" s="85"/>
      <c r="E2" s="85"/>
      <c r="F2" s="85"/>
      <c r="G2" s="85"/>
      <c r="H2" s="85"/>
      <c r="I2" s="85"/>
    </row>
    <row r="3" ht="30" customHeight="1" spans="1:9">
      <c r="A3" s="86" t="s">
        <v>108</v>
      </c>
      <c r="B3" s="86" t="s">
        <v>109</v>
      </c>
      <c r="C3" s="86"/>
      <c r="D3" s="86"/>
      <c r="E3" s="86"/>
      <c r="F3" s="86"/>
      <c r="G3" s="86"/>
      <c r="H3" s="86"/>
      <c r="I3" s="86"/>
    </row>
    <row r="4" ht="23.15" customHeight="1" spans="1:9">
      <c r="A4" s="87" t="s">
        <v>110</v>
      </c>
      <c r="B4" s="88" t="s">
        <v>111</v>
      </c>
      <c r="C4" s="89"/>
      <c r="D4" s="89"/>
      <c r="E4" s="109"/>
      <c r="F4" s="86" t="s">
        <v>112</v>
      </c>
      <c r="G4" s="110" t="s">
        <v>113</v>
      </c>
      <c r="H4" s="86"/>
      <c r="I4" s="87"/>
    </row>
    <row r="5" ht="23.15" customHeight="1" spans="1:10">
      <c r="A5" s="90" t="s">
        <v>114</v>
      </c>
      <c r="B5" s="91"/>
      <c r="C5" s="92"/>
      <c r="D5" s="90" t="s">
        <v>115</v>
      </c>
      <c r="E5" s="90" t="s">
        <v>116</v>
      </c>
      <c r="F5" s="90" t="s">
        <v>117</v>
      </c>
      <c r="G5" s="90" t="s">
        <v>118</v>
      </c>
      <c r="H5" s="90" t="s">
        <v>119</v>
      </c>
      <c r="I5" s="90" t="s">
        <v>120</v>
      </c>
      <c r="J5" s="80"/>
    </row>
    <row r="6" ht="23.15" customHeight="1" spans="1:10">
      <c r="A6" s="92"/>
      <c r="B6" s="91"/>
      <c r="C6" s="92"/>
      <c r="D6" s="92"/>
      <c r="E6" s="92"/>
      <c r="F6" s="92"/>
      <c r="G6" s="92"/>
      <c r="H6" s="92"/>
      <c r="I6" s="92"/>
      <c r="J6" s="80"/>
    </row>
    <row r="7" ht="23.15" customHeight="1" spans="1:10">
      <c r="A7" s="92"/>
      <c r="B7" s="93" t="s">
        <v>121</v>
      </c>
      <c r="C7" s="92"/>
      <c r="D7" s="94"/>
      <c r="E7" s="94">
        <f>E8+E9+E10</f>
        <v>127</v>
      </c>
      <c r="F7" s="94">
        <f>F8+F9+F10</f>
        <v>7</v>
      </c>
      <c r="G7" s="92">
        <v>10</v>
      </c>
      <c r="H7" s="65">
        <f>F7/E7</f>
        <v>0.0551181102362205</v>
      </c>
      <c r="I7" s="117">
        <f>H7*G7</f>
        <v>0.551181102362205</v>
      </c>
      <c r="J7" s="80"/>
    </row>
    <row r="8" ht="23.15" customHeight="1" spans="1:10">
      <c r="A8" s="92"/>
      <c r="B8" s="93" t="s">
        <v>122</v>
      </c>
      <c r="C8" s="92"/>
      <c r="D8" s="94"/>
      <c r="E8" s="94">
        <v>127</v>
      </c>
      <c r="F8" s="94">
        <v>7</v>
      </c>
      <c r="G8" s="92"/>
      <c r="H8" s="66"/>
      <c r="I8" s="91"/>
      <c r="J8" s="80"/>
    </row>
    <row r="9" ht="23.15" customHeight="1" spans="1:10">
      <c r="A9" s="92"/>
      <c r="B9" s="95" t="s">
        <v>123</v>
      </c>
      <c r="C9" s="96"/>
      <c r="D9" s="97"/>
      <c r="E9" s="94"/>
      <c r="F9" s="111"/>
      <c r="G9" s="92"/>
      <c r="H9" s="92"/>
      <c r="I9" s="91"/>
      <c r="J9" s="80"/>
    </row>
    <row r="10" ht="23.15" customHeight="1" spans="1:10">
      <c r="A10" s="92"/>
      <c r="B10" s="95" t="s">
        <v>124</v>
      </c>
      <c r="C10" s="96"/>
      <c r="D10" s="97"/>
      <c r="E10" s="94"/>
      <c r="F10" s="111"/>
      <c r="G10" s="92"/>
      <c r="H10" s="92"/>
      <c r="I10" s="91"/>
      <c r="J10" s="80"/>
    </row>
    <row r="11" ht="23.15" customHeight="1" spans="1:10">
      <c r="A11" s="90" t="s">
        <v>65</v>
      </c>
      <c r="B11" s="90" t="s">
        <v>125</v>
      </c>
      <c r="C11" s="92"/>
      <c r="D11" s="92"/>
      <c r="E11" s="92"/>
      <c r="F11" s="90" t="s">
        <v>126</v>
      </c>
      <c r="G11" s="92"/>
      <c r="H11" s="92"/>
      <c r="I11" s="92"/>
      <c r="J11" s="80"/>
    </row>
    <row r="12" ht="73" customHeight="1" spans="1:10">
      <c r="A12" s="92"/>
      <c r="B12" s="93" t="s">
        <v>127</v>
      </c>
      <c r="C12" s="91"/>
      <c r="D12" s="91"/>
      <c r="E12" s="91"/>
      <c r="F12" s="93" t="s">
        <v>128</v>
      </c>
      <c r="G12" s="91"/>
      <c r="H12" s="91"/>
      <c r="I12" s="91"/>
      <c r="J12" s="80"/>
    </row>
    <row r="13" ht="16" customHeight="1" spans="1:10">
      <c r="A13" s="98" t="s">
        <v>129</v>
      </c>
      <c r="B13" s="90" t="s">
        <v>130</v>
      </c>
      <c r="C13" s="90" t="s">
        <v>131</v>
      </c>
      <c r="D13" s="90" t="s">
        <v>132</v>
      </c>
      <c r="E13" s="90" t="s">
        <v>133</v>
      </c>
      <c r="F13" s="90" t="s">
        <v>134</v>
      </c>
      <c r="G13" s="90" t="s">
        <v>118</v>
      </c>
      <c r="H13" s="90" t="s">
        <v>120</v>
      </c>
      <c r="I13" s="90" t="s">
        <v>135</v>
      </c>
      <c r="J13" s="80"/>
    </row>
    <row r="14" spans="1:10">
      <c r="A14" s="99"/>
      <c r="B14" s="92"/>
      <c r="C14" s="92"/>
      <c r="D14" s="92"/>
      <c r="E14" s="92"/>
      <c r="F14" s="92"/>
      <c r="G14" s="92"/>
      <c r="H14" s="92"/>
      <c r="I14" s="92"/>
      <c r="J14" s="80"/>
    </row>
    <row r="15" spans="1:10">
      <c r="A15" s="100"/>
      <c r="B15" s="92"/>
      <c r="C15" s="92"/>
      <c r="D15" s="92"/>
      <c r="E15" s="92"/>
      <c r="F15" s="92"/>
      <c r="G15" s="92"/>
      <c r="H15" s="92"/>
      <c r="I15" s="92"/>
      <c r="J15" s="80"/>
    </row>
    <row r="16" s="80" customFormat="1" ht="45" customHeight="1" spans="1:10">
      <c r="A16" s="92" t="s">
        <v>70</v>
      </c>
      <c r="B16" s="98" t="s">
        <v>136</v>
      </c>
      <c r="C16" s="92" t="s">
        <v>137</v>
      </c>
      <c r="D16" s="93" t="s">
        <v>138</v>
      </c>
      <c r="E16" s="112" t="s">
        <v>139</v>
      </c>
      <c r="F16" s="112" t="s">
        <v>140</v>
      </c>
      <c r="G16" s="92">
        <v>7</v>
      </c>
      <c r="H16" s="92">
        <f t="shared" ref="H16:H23" si="0">G16</f>
        <v>7</v>
      </c>
      <c r="I16" s="91"/>
      <c r="J16" s="80" t="s">
        <v>141</v>
      </c>
    </row>
    <row r="17" s="80" customFormat="1" ht="42" spans="1:9">
      <c r="A17" s="92"/>
      <c r="B17" s="99"/>
      <c r="C17" s="92"/>
      <c r="D17" s="93" t="s">
        <v>142</v>
      </c>
      <c r="E17" s="92" t="s">
        <v>143</v>
      </c>
      <c r="F17" s="113" t="s">
        <v>144</v>
      </c>
      <c r="G17" s="92">
        <v>6</v>
      </c>
      <c r="H17" s="92">
        <f t="shared" si="0"/>
        <v>6</v>
      </c>
      <c r="I17" s="91"/>
    </row>
    <row r="18" s="80" customFormat="1" ht="25" customHeight="1" spans="1:9">
      <c r="A18" s="92"/>
      <c r="B18" s="99"/>
      <c r="C18" s="101" t="s">
        <v>145</v>
      </c>
      <c r="D18" s="93" t="s">
        <v>146</v>
      </c>
      <c r="E18" s="65">
        <v>1</v>
      </c>
      <c r="F18" s="65">
        <v>1</v>
      </c>
      <c r="G18" s="92">
        <v>3</v>
      </c>
      <c r="H18" s="92">
        <f t="shared" si="0"/>
        <v>3</v>
      </c>
      <c r="I18" s="91"/>
    </row>
    <row r="19" s="80" customFormat="1" ht="70" spans="1:9">
      <c r="A19" s="92"/>
      <c r="B19" s="99"/>
      <c r="C19" s="99"/>
      <c r="D19" s="102" t="s">
        <v>147</v>
      </c>
      <c r="E19" s="92" t="s">
        <v>148</v>
      </c>
      <c r="F19" s="92" t="s">
        <v>149</v>
      </c>
      <c r="G19" s="92">
        <v>5</v>
      </c>
      <c r="H19" s="92">
        <f t="shared" si="0"/>
        <v>5</v>
      </c>
      <c r="I19" s="91"/>
    </row>
    <row r="20" s="80" customFormat="1" ht="25" customHeight="1" spans="1:9">
      <c r="A20" s="92"/>
      <c r="B20" s="99"/>
      <c r="C20" s="99"/>
      <c r="D20" s="93" t="s">
        <v>150</v>
      </c>
      <c r="E20" s="112" t="s">
        <v>151</v>
      </c>
      <c r="F20" s="114">
        <v>0.96</v>
      </c>
      <c r="G20" s="92">
        <v>6</v>
      </c>
      <c r="H20" s="92">
        <f t="shared" si="0"/>
        <v>6</v>
      </c>
      <c r="I20" s="91"/>
    </row>
    <row r="21" s="80" customFormat="1" ht="28" spans="1:9">
      <c r="A21" s="92"/>
      <c r="B21" s="99"/>
      <c r="C21" s="99"/>
      <c r="D21" s="93" t="s">
        <v>152</v>
      </c>
      <c r="E21" s="113" t="s">
        <v>153</v>
      </c>
      <c r="F21" s="113" t="s">
        <v>153</v>
      </c>
      <c r="G21" s="92">
        <v>7</v>
      </c>
      <c r="H21" s="92">
        <f t="shared" si="0"/>
        <v>7</v>
      </c>
      <c r="I21" s="91"/>
    </row>
    <row r="22" s="80" customFormat="1" ht="28" spans="1:9">
      <c r="A22" s="92"/>
      <c r="B22" s="99"/>
      <c r="C22" s="101" t="s">
        <v>154</v>
      </c>
      <c r="D22" s="93" t="s">
        <v>155</v>
      </c>
      <c r="E22" s="113">
        <v>1</v>
      </c>
      <c r="F22" s="113">
        <v>1</v>
      </c>
      <c r="G22" s="92">
        <v>6</v>
      </c>
      <c r="H22" s="92">
        <f t="shared" si="0"/>
        <v>6</v>
      </c>
      <c r="I22" s="91"/>
    </row>
    <row r="23" s="80" customFormat="1" ht="28" spans="1:9">
      <c r="A23" s="92"/>
      <c r="B23" s="99"/>
      <c r="C23" s="100"/>
      <c r="D23" s="93" t="s">
        <v>156</v>
      </c>
      <c r="E23" s="90" t="s">
        <v>157</v>
      </c>
      <c r="F23" s="90" t="s">
        <v>157</v>
      </c>
      <c r="G23" s="92">
        <v>5</v>
      </c>
      <c r="H23" s="92">
        <f t="shared" si="0"/>
        <v>5</v>
      </c>
      <c r="I23" s="91"/>
    </row>
    <row r="24" s="80" customFormat="1" ht="39.75" customHeight="1" spans="1:9">
      <c r="A24" s="92" t="s">
        <v>70</v>
      </c>
      <c r="B24" s="98" t="s">
        <v>158</v>
      </c>
      <c r="C24" s="98" t="s">
        <v>159</v>
      </c>
      <c r="D24" s="93" t="s">
        <v>160</v>
      </c>
      <c r="E24" s="112" t="s">
        <v>161</v>
      </c>
      <c r="F24" s="112" t="s">
        <v>162</v>
      </c>
      <c r="G24" s="92">
        <v>7</v>
      </c>
      <c r="H24" s="92">
        <f t="shared" ref="H24:H29" si="1">G24</f>
        <v>7</v>
      </c>
      <c r="I24" s="91"/>
    </row>
    <row r="25" s="80" customFormat="1" ht="126" spans="1:9">
      <c r="A25" s="92"/>
      <c r="B25" s="103"/>
      <c r="C25" s="98" t="s">
        <v>97</v>
      </c>
      <c r="D25" s="93" t="s">
        <v>163</v>
      </c>
      <c r="E25" s="90" t="s">
        <v>164</v>
      </c>
      <c r="F25" s="113" t="s">
        <v>165</v>
      </c>
      <c r="G25" s="92">
        <v>8</v>
      </c>
      <c r="H25" s="92">
        <f t="shared" si="1"/>
        <v>8</v>
      </c>
      <c r="I25" s="91"/>
    </row>
    <row r="26" s="80" customFormat="1" ht="43.5" spans="1:9">
      <c r="A26" s="92"/>
      <c r="B26" s="103"/>
      <c r="C26" s="104"/>
      <c r="D26" s="105" t="s">
        <v>166</v>
      </c>
      <c r="E26" s="102" t="s">
        <v>167</v>
      </c>
      <c r="F26" s="102" t="s">
        <v>168</v>
      </c>
      <c r="G26" s="92">
        <v>5</v>
      </c>
      <c r="H26" s="92">
        <f t="shared" si="1"/>
        <v>5</v>
      </c>
      <c r="I26" s="91"/>
    </row>
    <row r="27" s="80" customFormat="1" ht="112" spans="1:10">
      <c r="A27" s="92"/>
      <c r="B27" s="103"/>
      <c r="C27" s="98" t="s">
        <v>169</v>
      </c>
      <c r="D27" s="93" t="s">
        <v>170</v>
      </c>
      <c r="E27" s="90" t="s">
        <v>171</v>
      </c>
      <c r="F27" s="90" t="s">
        <v>172</v>
      </c>
      <c r="G27" s="92">
        <v>5</v>
      </c>
      <c r="H27" s="92">
        <f t="shared" si="1"/>
        <v>5</v>
      </c>
      <c r="I27" s="91"/>
      <c r="J27" s="80" t="s">
        <v>173</v>
      </c>
    </row>
    <row r="28" s="80" customFormat="1" ht="27" customHeight="1" spans="1:9">
      <c r="A28" s="92"/>
      <c r="B28" s="103"/>
      <c r="C28" s="103"/>
      <c r="D28" s="105" t="s">
        <v>174</v>
      </c>
      <c r="E28" s="115" t="s">
        <v>175</v>
      </c>
      <c r="F28" s="115" t="s">
        <v>175</v>
      </c>
      <c r="G28" s="92">
        <v>5</v>
      </c>
      <c r="H28" s="92">
        <f t="shared" si="1"/>
        <v>5</v>
      </c>
      <c r="I28" s="93"/>
    </row>
    <row r="29" s="80" customFormat="1" ht="56" spans="1:10">
      <c r="A29" s="92"/>
      <c r="B29" s="90" t="s">
        <v>176</v>
      </c>
      <c r="C29" s="90" t="s">
        <v>177</v>
      </c>
      <c r="D29" s="93" t="s">
        <v>178</v>
      </c>
      <c r="E29" s="92" t="s">
        <v>179</v>
      </c>
      <c r="F29" s="113" t="s">
        <v>180</v>
      </c>
      <c r="G29" s="92">
        <v>10</v>
      </c>
      <c r="H29" s="92">
        <f t="shared" si="1"/>
        <v>10</v>
      </c>
      <c r="I29" s="91"/>
      <c r="J29" s="80">
        <f>176+168</f>
        <v>344</v>
      </c>
    </row>
    <row r="30" s="81" customFormat="1" ht="24" customHeight="1" spans="1:10">
      <c r="A30" s="106" t="s">
        <v>181</v>
      </c>
      <c r="B30" s="107"/>
      <c r="C30" s="107"/>
      <c r="D30" s="107"/>
      <c r="E30" s="107"/>
      <c r="F30" s="107"/>
      <c r="G30" s="107">
        <f>SUM(G16:G29)+G7</f>
        <v>95</v>
      </c>
      <c r="H30" s="116">
        <f>SUM(H16:H29)+I7</f>
        <v>85.5511811023622</v>
      </c>
      <c r="I30" s="118"/>
      <c r="J30" s="119"/>
    </row>
    <row r="31" s="82" customFormat="1" ht="25" customHeight="1" spans="1:9">
      <c r="A31" s="108" t="s">
        <v>182</v>
      </c>
      <c r="B31" s="108"/>
      <c r="C31" s="108"/>
      <c r="D31" s="108"/>
      <c r="E31" s="108"/>
      <c r="F31" s="108"/>
      <c r="G31" s="108"/>
      <c r="H31" s="108"/>
      <c r="I31" s="108"/>
    </row>
  </sheetData>
  <sheetProtection formatCells="0" formatColumns="0" formatRows="0" insertRows="0" insertColumns="0" insertHyperlinks="0" deleteColumns="0" deleteRows="0" sort="0" autoFilter="0" pivotTables="0"/>
  <mergeCells count="41">
    <mergeCell ref="A2:I2"/>
    <mergeCell ref="B3:I3"/>
    <mergeCell ref="B4:E4"/>
    <mergeCell ref="G4:I4"/>
    <mergeCell ref="B7:C7"/>
    <mergeCell ref="B8:C8"/>
    <mergeCell ref="B9:C9"/>
    <mergeCell ref="B10:C10"/>
    <mergeCell ref="B11:E11"/>
    <mergeCell ref="F11:I11"/>
    <mergeCell ref="B12:E12"/>
    <mergeCell ref="F12:I12"/>
    <mergeCell ref="A30:F30"/>
    <mergeCell ref="A31:I31"/>
    <mergeCell ref="A5:A10"/>
    <mergeCell ref="A11:A12"/>
    <mergeCell ref="A13:A15"/>
    <mergeCell ref="A16:A23"/>
    <mergeCell ref="A24:A29"/>
    <mergeCell ref="B13:B15"/>
    <mergeCell ref="B16:B23"/>
    <mergeCell ref="B24:B28"/>
    <mergeCell ref="C13:C15"/>
    <mergeCell ref="C16:C17"/>
    <mergeCell ref="C18:C21"/>
    <mergeCell ref="C22:C23"/>
    <mergeCell ref="C25:C26"/>
    <mergeCell ref="C27:C28"/>
    <mergeCell ref="D5:D6"/>
    <mergeCell ref="D13:D15"/>
    <mergeCell ref="E5:E6"/>
    <mergeCell ref="E13:E15"/>
    <mergeCell ref="F5:F6"/>
    <mergeCell ref="F13:F15"/>
    <mergeCell ref="G5:G6"/>
    <mergeCell ref="G13:G15"/>
    <mergeCell ref="H5:H6"/>
    <mergeCell ref="H13:H15"/>
    <mergeCell ref="I5:I6"/>
    <mergeCell ref="I13:I15"/>
    <mergeCell ref="B5:C6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"/>
  <sheetViews>
    <sheetView zoomScaleSheetLayoutView="90" workbookViewId="0">
      <selection activeCell="A1" sqref="A1"/>
    </sheetView>
  </sheetViews>
  <sheetFormatPr defaultColWidth="8.83" defaultRowHeight="14.5"/>
  <cols>
    <col min="1" max="1" width="11.84" style="43" customWidth="1"/>
    <col min="2" max="2" width="10.13" style="43" customWidth="1"/>
    <col min="3" max="3" width="18.77" style="44" customWidth="1"/>
    <col min="4" max="4" width="24.77" style="43" customWidth="1"/>
    <col min="5" max="5" width="15.44" style="44" customWidth="1"/>
    <col min="6" max="6" width="20.23" style="44" customWidth="1"/>
    <col min="7" max="7" width="6.75" style="44" customWidth="1"/>
    <col min="8" max="8" width="9.8" style="44" customWidth="1"/>
    <col min="9" max="9" width="12.89" style="43" customWidth="1"/>
    <col min="10" max="10" width="20.83" style="43"/>
    <col min="11" max="11" width="13.33" style="43"/>
    <col min="12" max="16384" width="8.83" style="43"/>
  </cols>
  <sheetData>
    <row r="1" spans="1:1">
      <c r="A1" s="45" t="s">
        <v>183</v>
      </c>
    </row>
    <row r="2" ht="34" customHeight="1" spans="1:9">
      <c r="A2" s="46" t="s">
        <v>184</v>
      </c>
      <c r="B2" s="46"/>
      <c r="C2" s="46"/>
      <c r="D2" s="46"/>
      <c r="E2" s="46"/>
      <c r="F2" s="46"/>
      <c r="G2" s="46"/>
      <c r="H2" s="46"/>
      <c r="I2" s="46"/>
    </row>
    <row r="3" ht="20.5" spans="1:9">
      <c r="A3" s="46"/>
      <c r="B3" s="46"/>
      <c r="C3" s="46"/>
      <c r="D3" s="46"/>
      <c r="E3" s="46"/>
      <c r="F3" s="46"/>
      <c r="G3" s="46"/>
      <c r="H3" s="46"/>
      <c r="I3" s="70" t="s">
        <v>2</v>
      </c>
    </row>
    <row r="4" ht="28" customHeight="1" spans="1:9">
      <c r="A4" s="47" t="s">
        <v>108</v>
      </c>
      <c r="B4" s="48" t="s">
        <v>185</v>
      </c>
      <c r="C4" s="47"/>
      <c r="D4" s="47"/>
      <c r="E4" s="47"/>
      <c r="F4" s="47"/>
      <c r="G4" s="47"/>
      <c r="H4" s="47"/>
      <c r="I4" s="47"/>
    </row>
    <row r="5" ht="23.15" customHeight="1" spans="1:11">
      <c r="A5" s="49" t="s">
        <v>110</v>
      </c>
      <c r="B5" s="50" t="s">
        <v>186</v>
      </c>
      <c r="C5" s="51"/>
      <c r="D5" s="51"/>
      <c r="E5" s="64"/>
      <c r="F5" s="47" t="s">
        <v>112</v>
      </c>
      <c r="G5" s="48" t="s">
        <v>48</v>
      </c>
      <c r="H5" s="47"/>
      <c r="I5" s="49"/>
      <c r="K5" s="77"/>
    </row>
    <row r="6" ht="18" customHeight="1" spans="1:9">
      <c r="A6" s="52" t="s">
        <v>187</v>
      </c>
      <c r="B6" s="53"/>
      <c r="C6" s="54"/>
      <c r="D6" s="52" t="s">
        <v>115</v>
      </c>
      <c r="E6" s="52" t="s">
        <v>116</v>
      </c>
      <c r="F6" s="52" t="s">
        <v>117</v>
      </c>
      <c r="G6" s="52" t="s">
        <v>118</v>
      </c>
      <c r="H6" s="52" t="s">
        <v>119</v>
      </c>
      <c r="I6" s="52" t="s">
        <v>120</v>
      </c>
    </row>
    <row r="7" ht="9" customHeight="1" spans="1:9">
      <c r="A7" s="54"/>
      <c r="B7" s="53"/>
      <c r="C7" s="54"/>
      <c r="D7" s="54"/>
      <c r="E7" s="54"/>
      <c r="F7" s="54"/>
      <c r="G7" s="54"/>
      <c r="H7" s="54"/>
      <c r="I7" s="54"/>
    </row>
    <row r="8" s="43" customFormat="1" ht="23.15" customHeight="1" spans="1:9">
      <c r="A8" s="54"/>
      <c r="B8" s="52" t="s">
        <v>121</v>
      </c>
      <c r="C8" s="54"/>
      <c r="D8" s="55">
        <f t="shared" ref="D8:F8" si="0">SUM(D9:D11)</f>
        <v>796.581625</v>
      </c>
      <c r="E8" s="55">
        <f t="shared" si="0"/>
        <v>796.581625</v>
      </c>
      <c r="F8" s="55">
        <f t="shared" si="0"/>
        <v>767.353</v>
      </c>
      <c r="G8" s="54">
        <v>10</v>
      </c>
      <c r="H8" s="65">
        <f>F8/E8</f>
        <v>0.963307432555954</v>
      </c>
      <c r="I8" s="71">
        <f>H8*G8</f>
        <v>9.63307432555954</v>
      </c>
    </row>
    <row r="9" s="43" customFormat="1" ht="23.15" customHeight="1" spans="1:11">
      <c r="A9" s="54"/>
      <c r="B9" s="52" t="s">
        <v>122</v>
      </c>
      <c r="C9" s="54"/>
      <c r="D9" s="55">
        <f>796.278625</f>
        <v>796.278625</v>
      </c>
      <c r="E9" s="55">
        <f>7962786.25/10000</f>
        <v>796.278625</v>
      </c>
      <c r="F9" s="55">
        <v>767.05</v>
      </c>
      <c r="G9" s="54"/>
      <c r="H9" s="66"/>
      <c r="I9" s="53"/>
      <c r="K9" s="43">
        <f>E8+'附件3-2 运行维护经费'!E8+'附件3-3 其他事业发展资金'!E8+'附件3-4省级专项资金'!E7-'[1]数据分析（万元）'!$F$5</f>
        <v>0</v>
      </c>
    </row>
    <row r="10" s="43" customFormat="1" ht="23.15" customHeight="1" spans="1:11">
      <c r="A10" s="54"/>
      <c r="B10" s="56" t="s">
        <v>123</v>
      </c>
      <c r="C10" s="57"/>
      <c r="D10" s="55">
        <v>0.303</v>
      </c>
      <c r="E10" s="55">
        <v>0.303</v>
      </c>
      <c r="F10" s="55">
        <v>0.303</v>
      </c>
      <c r="G10" s="54"/>
      <c r="H10" s="54"/>
      <c r="I10" s="53"/>
      <c r="K10" s="77"/>
    </row>
    <row r="11" s="43" customFormat="1" ht="23.15" customHeight="1" spans="1:9">
      <c r="A11" s="54"/>
      <c r="B11" s="56" t="s">
        <v>124</v>
      </c>
      <c r="C11" s="57"/>
      <c r="D11" s="55"/>
      <c r="E11" s="55"/>
      <c r="F11" s="55"/>
      <c r="G11" s="54"/>
      <c r="H11" s="54"/>
      <c r="I11" s="53"/>
    </row>
    <row r="12" ht="23.15" customHeight="1" spans="1:9">
      <c r="A12" s="52" t="s">
        <v>65</v>
      </c>
      <c r="B12" s="52" t="s">
        <v>125</v>
      </c>
      <c r="C12" s="54"/>
      <c r="D12" s="54"/>
      <c r="E12" s="54"/>
      <c r="F12" s="52" t="s">
        <v>126</v>
      </c>
      <c r="G12" s="54"/>
      <c r="H12" s="54"/>
      <c r="I12" s="54"/>
    </row>
    <row r="13" ht="128" customHeight="1" spans="1:9">
      <c r="A13" s="54"/>
      <c r="B13" s="58" t="s">
        <v>188</v>
      </c>
      <c r="C13" s="53"/>
      <c r="D13" s="53"/>
      <c r="E13" s="53"/>
      <c r="F13" s="58" t="s">
        <v>189</v>
      </c>
      <c r="G13" s="53"/>
      <c r="H13" s="53"/>
      <c r="I13" s="53"/>
    </row>
    <row r="14" ht="16" customHeight="1" spans="1:9">
      <c r="A14" s="59" t="s">
        <v>129</v>
      </c>
      <c r="B14" s="52" t="s">
        <v>130</v>
      </c>
      <c r="C14" s="52" t="s">
        <v>131</v>
      </c>
      <c r="D14" s="52" t="s">
        <v>132</v>
      </c>
      <c r="E14" s="52" t="s">
        <v>133</v>
      </c>
      <c r="F14" s="52" t="s">
        <v>134</v>
      </c>
      <c r="G14" s="52" t="s">
        <v>118</v>
      </c>
      <c r="H14" s="52" t="s">
        <v>120</v>
      </c>
      <c r="I14" s="52" t="s">
        <v>135</v>
      </c>
    </row>
    <row r="15" spans="1:9">
      <c r="A15" s="60"/>
      <c r="B15" s="54"/>
      <c r="C15" s="54"/>
      <c r="D15" s="54"/>
      <c r="E15" s="54"/>
      <c r="F15" s="54"/>
      <c r="G15" s="54"/>
      <c r="H15" s="54"/>
      <c r="I15" s="54"/>
    </row>
    <row r="16" s="73" customFormat="1" ht="28" spans="1:10">
      <c r="A16" s="59" t="s">
        <v>190</v>
      </c>
      <c r="B16" s="59" t="s">
        <v>191</v>
      </c>
      <c r="C16" s="52" t="s">
        <v>192</v>
      </c>
      <c r="D16" s="58" t="s">
        <v>193</v>
      </c>
      <c r="E16" s="16" t="s">
        <v>194</v>
      </c>
      <c r="F16" s="33">
        <v>2</v>
      </c>
      <c r="G16" s="16">
        <v>3</v>
      </c>
      <c r="H16" s="16">
        <v>3</v>
      </c>
      <c r="I16" s="53"/>
      <c r="J16" s="78"/>
    </row>
    <row r="17" s="73" customFormat="1" ht="32" customHeight="1" spans="1:10">
      <c r="A17" s="61"/>
      <c r="B17" s="61"/>
      <c r="C17" s="52"/>
      <c r="D17" s="58" t="s">
        <v>195</v>
      </c>
      <c r="E17" s="67" t="s">
        <v>196</v>
      </c>
      <c r="F17" s="16">
        <v>2</v>
      </c>
      <c r="G17" s="16">
        <v>4</v>
      </c>
      <c r="H17" s="16">
        <v>4</v>
      </c>
      <c r="I17" s="53"/>
      <c r="J17" s="78"/>
    </row>
    <row r="18" s="73" customFormat="1" ht="32" customHeight="1" spans="1:10">
      <c r="A18" s="61"/>
      <c r="B18" s="61"/>
      <c r="C18" s="52"/>
      <c r="D18" s="72" t="s">
        <v>197</v>
      </c>
      <c r="E18" s="67" t="s">
        <v>198</v>
      </c>
      <c r="F18" s="16" t="s">
        <v>199</v>
      </c>
      <c r="G18" s="16">
        <v>5</v>
      </c>
      <c r="H18" s="16">
        <v>5</v>
      </c>
      <c r="I18" s="58"/>
      <c r="J18" s="78"/>
    </row>
    <row r="19" s="73" customFormat="1" ht="43" customHeight="1" spans="1:9">
      <c r="A19" s="61"/>
      <c r="B19" s="61"/>
      <c r="C19" s="52" t="s">
        <v>200</v>
      </c>
      <c r="D19" s="58" t="s">
        <v>201</v>
      </c>
      <c r="E19" s="74">
        <v>0.98</v>
      </c>
      <c r="F19" s="74">
        <v>0.98</v>
      </c>
      <c r="G19" s="16">
        <v>5</v>
      </c>
      <c r="H19" s="16">
        <v>5</v>
      </c>
      <c r="I19" s="58"/>
    </row>
    <row r="20" s="73" customFormat="1" ht="43" customHeight="1" spans="1:9">
      <c r="A20" s="61"/>
      <c r="B20" s="61"/>
      <c r="C20" s="52"/>
      <c r="D20" s="58" t="s">
        <v>202</v>
      </c>
      <c r="E20" s="74">
        <v>1</v>
      </c>
      <c r="F20" s="74">
        <v>1</v>
      </c>
      <c r="G20" s="16">
        <v>5</v>
      </c>
      <c r="H20" s="16">
        <v>5</v>
      </c>
      <c r="I20" s="58"/>
    </row>
    <row r="21" s="73" customFormat="1" ht="43" customHeight="1" spans="1:9">
      <c r="A21" s="61"/>
      <c r="B21" s="61"/>
      <c r="C21" s="52"/>
      <c r="D21" s="58" t="s">
        <v>203</v>
      </c>
      <c r="E21" s="74">
        <v>1</v>
      </c>
      <c r="F21" s="74">
        <v>1</v>
      </c>
      <c r="G21" s="16">
        <v>5</v>
      </c>
      <c r="H21" s="16">
        <v>5</v>
      </c>
      <c r="I21" s="58"/>
    </row>
    <row r="22" s="73" customFormat="1" ht="32" customHeight="1" spans="1:10">
      <c r="A22" s="61"/>
      <c r="B22" s="61"/>
      <c r="C22" s="52" t="s">
        <v>204</v>
      </c>
      <c r="D22" s="58" t="s">
        <v>205</v>
      </c>
      <c r="E22" s="75">
        <v>45992</v>
      </c>
      <c r="F22" s="76" t="s">
        <v>206</v>
      </c>
      <c r="G22" s="16">
        <v>4</v>
      </c>
      <c r="H22" s="16">
        <v>4</v>
      </c>
      <c r="I22" s="58"/>
      <c r="J22" s="79"/>
    </row>
    <row r="23" s="73" customFormat="1" ht="30" customHeight="1" spans="1:9">
      <c r="A23" s="61"/>
      <c r="B23" s="61"/>
      <c r="C23" s="62"/>
      <c r="D23" s="58" t="s">
        <v>207</v>
      </c>
      <c r="E23" s="34">
        <v>1</v>
      </c>
      <c r="F23" s="34">
        <v>1</v>
      </c>
      <c r="G23" s="16">
        <v>5</v>
      </c>
      <c r="H23" s="16">
        <v>5</v>
      </c>
      <c r="I23" s="53"/>
    </row>
    <row r="24" s="73" customFormat="1" ht="30" customHeight="1" spans="1:9">
      <c r="A24" s="61"/>
      <c r="B24" s="61"/>
      <c r="C24" s="59" t="s">
        <v>208</v>
      </c>
      <c r="D24" s="58" t="s">
        <v>209</v>
      </c>
      <c r="E24" s="34" t="s">
        <v>210</v>
      </c>
      <c r="F24" s="76" t="s">
        <v>211</v>
      </c>
      <c r="G24" s="16">
        <v>5</v>
      </c>
      <c r="H24" s="16">
        <v>5</v>
      </c>
      <c r="I24" s="53"/>
    </row>
    <row r="25" s="73" customFormat="1" ht="42" customHeight="1" spans="1:9">
      <c r="A25" s="61"/>
      <c r="B25" s="61"/>
      <c r="C25" s="61"/>
      <c r="D25" s="58" t="s">
        <v>212</v>
      </c>
      <c r="E25" s="34" t="s">
        <v>213</v>
      </c>
      <c r="F25" s="32">
        <v>0.1169</v>
      </c>
      <c r="G25" s="16">
        <v>4</v>
      </c>
      <c r="H25" s="16">
        <v>4</v>
      </c>
      <c r="I25" s="58" t="s">
        <v>214</v>
      </c>
    </row>
    <row r="26" s="73" customFormat="1" ht="30" customHeight="1" spans="1:9">
      <c r="A26" s="61"/>
      <c r="B26" s="61"/>
      <c r="C26" s="61"/>
      <c r="D26" s="58" t="s">
        <v>215</v>
      </c>
      <c r="E26" s="52" t="s">
        <v>216</v>
      </c>
      <c r="F26" s="52" t="s">
        <v>217</v>
      </c>
      <c r="G26" s="16">
        <v>5</v>
      </c>
      <c r="H26" s="16">
        <v>5</v>
      </c>
      <c r="I26" s="53"/>
    </row>
    <row r="27" s="73" customFormat="1" ht="39" customHeight="1" spans="1:9">
      <c r="A27" s="61"/>
      <c r="B27" s="52" t="s">
        <v>218</v>
      </c>
      <c r="C27" s="59" t="s">
        <v>159</v>
      </c>
      <c r="D27" s="27" t="s">
        <v>219</v>
      </c>
      <c r="E27" s="34" t="s">
        <v>220</v>
      </c>
      <c r="F27" s="16" t="s">
        <v>221</v>
      </c>
      <c r="G27" s="16">
        <v>15</v>
      </c>
      <c r="H27" s="16">
        <v>15</v>
      </c>
      <c r="I27" s="53"/>
    </row>
    <row r="28" s="73" customFormat="1" ht="30" customHeight="1" spans="1:9">
      <c r="A28" s="61"/>
      <c r="B28" s="54"/>
      <c r="C28" s="52" t="s">
        <v>97</v>
      </c>
      <c r="D28" s="27" t="s">
        <v>222</v>
      </c>
      <c r="E28" s="34" t="s">
        <v>223</v>
      </c>
      <c r="F28" s="33">
        <v>173</v>
      </c>
      <c r="G28" s="16">
        <v>15</v>
      </c>
      <c r="H28" s="16">
        <v>15</v>
      </c>
      <c r="I28" s="53"/>
    </row>
    <row r="29" s="73" customFormat="1" ht="27" customHeight="1" spans="1:9">
      <c r="A29" s="61"/>
      <c r="B29" s="52" t="s">
        <v>176</v>
      </c>
      <c r="C29" s="52" t="s">
        <v>177</v>
      </c>
      <c r="D29" s="27" t="s">
        <v>103</v>
      </c>
      <c r="E29" s="34" t="s">
        <v>151</v>
      </c>
      <c r="F29" s="32">
        <v>0.97</v>
      </c>
      <c r="G29" s="16">
        <v>10</v>
      </c>
      <c r="H29" s="16">
        <v>10</v>
      </c>
      <c r="I29" s="58"/>
    </row>
    <row r="30" s="12" customFormat="1" ht="24" customHeight="1" spans="1:9">
      <c r="A30" s="29" t="s">
        <v>224</v>
      </c>
      <c r="B30" s="30"/>
      <c r="C30" s="30"/>
      <c r="D30" s="30"/>
      <c r="E30" s="30"/>
      <c r="F30" s="30"/>
      <c r="G30" s="30">
        <f>SUM(G16:G29)+G8</f>
        <v>100</v>
      </c>
      <c r="H30" s="37">
        <f>SUM(H16:H29)+I8</f>
        <v>99.6330743255595</v>
      </c>
      <c r="I30" s="42"/>
    </row>
  </sheetData>
  <sheetProtection formatCells="0" formatColumns="0" formatRows="0" insertRows="0" insertColumns="0" insertHyperlinks="0" deleteColumns="0" deleteRows="0" sort="0" autoFilter="0" pivotTables="0"/>
  <mergeCells count="38">
    <mergeCell ref="A2:I2"/>
    <mergeCell ref="B4:I4"/>
    <mergeCell ref="B5:E5"/>
    <mergeCell ref="G5:I5"/>
    <mergeCell ref="B8:C8"/>
    <mergeCell ref="B9:C9"/>
    <mergeCell ref="B10:C10"/>
    <mergeCell ref="B11:C11"/>
    <mergeCell ref="B12:E12"/>
    <mergeCell ref="F12:I12"/>
    <mergeCell ref="B13:E13"/>
    <mergeCell ref="F13:I13"/>
    <mergeCell ref="A30:F30"/>
    <mergeCell ref="A6:A11"/>
    <mergeCell ref="A12:A13"/>
    <mergeCell ref="A14:A15"/>
    <mergeCell ref="A16:A29"/>
    <mergeCell ref="B14:B15"/>
    <mergeCell ref="B16:B26"/>
    <mergeCell ref="B27:B28"/>
    <mergeCell ref="C14:C15"/>
    <mergeCell ref="C16:C18"/>
    <mergeCell ref="C19:C21"/>
    <mergeCell ref="C22:C23"/>
    <mergeCell ref="C24:C26"/>
    <mergeCell ref="D6:D7"/>
    <mergeCell ref="D14:D15"/>
    <mergeCell ref="E6:E7"/>
    <mergeCell ref="E14:E15"/>
    <mergeCell ref="F6:F7"/>
    <mergeCell ref="F14:F15"/>
    <mergeCell ref="G6:G7"/>
    <mergeCell ref="G14:G15"/>
    <mergeCell ref="H6:H7"/>
    <mergeCell ref="H14:H15"/>
    <mergeCell ref="I6:I7"/>
    <mergeCell ref="I14:I15"/>
    <mergeCell ref="B6:C7"/>
  </mergeCells>
  <pageMargins left="0.357638888888889" right="0.357638888888889" top="0.590277777777778" bottom="0.393055555555556" header="0.354166666666667" footer="0.275"/>
  <pageSetup paperSize="9" scale="73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workbookViewId="0">
      <selection activeCell="A1" sqref="A1"/>
    </sheetView>
  </sheetViews>
  <sheetFormatPr defaultColWidth="8.67" defaultRowHeight="15"/>
  <cols>
    <col min="1" max="1" width="11.84" style="43" customWidth="1"/>
    <col min="2" max="2" width="10.13" style="43" customWidth="1"/>
    <col min="3" max="3" width="18.77" style="44" customWidth="1"/>
    <col min="4" max="4" width="24.77" style="43" customWidth="1"/>
    <col min="5" max="5" width="15.44" style="44" customWidth="1"/>
    <col min="6" max="6" width="20.23" style="44" customWidth="1"/>
    <col min="7" max="7" width="6.75" style="44" customWidth="1"/>
    <col min="8" max="8" width="9.8" style="44" customWidth="1"/>
    <col min="9" max="9" width="12.89" style="43" customWidth="1"/>
  </cols>
  <sheetData>
    <row r="1" spans="1:1">
      <c r="A1" s="45" t="s">
        <v>225</v>
      </c>
    </row>
    <row r="2" ht="20.5" spans="1:9">
      <c r="A2" s="46" t="s">
        <v>184</v>
      </c>
      <c r="B2" s="46"/>
      <c r="C2" s="46"/>
      <c r="D2" s="46"/>
      <c r="E2" s="46"/>
      <c r="F2" s="46"/>
      <c r="G2" s="46"/>
      <c r="H2" s="46"/>
      <c r="I2" s="46"/>
    </row>
    <row r="3" ht="20.5" spans="1:9">
      <c r="A3" s="46"/>
      <c r="B3" s="46"/>
      <c r="C3" s="46"/>
      <c r="D3" s="46"/>
      <c r="E3" s="46"/>
      <c r="F3" s="46"/>
      <c r="G3" s="46"/>
      <c r="H3" s="46"/>
      <c r="I3" s="70" t="s">
        <v>2</v>
      </c>
    </row>
    <row r="4" ht="25" customHeight="1" spans="1:9">
      <c r="A4" s="47" t="s">
        <v>108</v>
      </c>
      <c r="B4" s="48" t="s">
        <v>226</v>
      </c>
      <c r="C4" s="47"/>
      <c r="D4" s="47"/>
      <c r="E4" s="47"/>
      <c r="F4" s="47"/>
      <c r="G4" s="47"/>
      <c r="H4" s="47"/>
      <c r="I4" s="47"/>
    </row>
    <row r="5" ht="18" customHeight="1" spans="1:9">
      <c r="A5" s="49" t="s">
        <v>110</v>
      </c>
      <c r="B5" s="50" t="s">
        <v>186</v>
      </c>
      <c r="C5" s="51"/>
      <c r="D5" s="51"/>
      <c r="E5" s="64"/>
      <c r="F5" s="47" t="s">
        <v>112</v>
      </c>
      <c r="G5" s="48" t="s">
        <v>48</v>
      </c>
      <c r="H5" s="47"/>
      <c r="I5" s="49"/>
    </row>
    <row r="6" spans="1:9">
      <c r="A6" s="52" t="s">
        <v>187</v>
      </c>
      <c r="B6" s="53"/>
      <c r="C6" s="54"/>
      <c r="D6" s="52" t="s">
        <v>115</v>
      </c>
      <c r="E6" s="52" t="s">
        <v>116</v>
      </c>
      <c r="F6" s="52" t="s">
        <v>117</v>
      </c>
      <c r="G6" s="52" t="s">
        <v>118</v>
      </c>
      <c r="H6" s="52" t="s">
        <v>119</v>
      </c>
      <c r="I6" s="52" t="s">
        <v>120</v>
      </c>
    </row>
    <row r="7" spans="1:9">
      <c r="A7" s="54"/>
      <c r="B7" s="53"/>
      <c r="C7" s="54"/>
      <c r="D7" s="54"/>
      <c r="E7" s="54"/>
      <c r="F7" s="54"/>
      <c r="G7" s="54"/>
      <c r="H7" s="54"/>
      <c r="I7" s="54"/>
    </row>
    <row r="8" spans="1:9">
      <c r="A8" s="54"/>
      <c r="B8" s="52" t="s">
        <v>121</v>
      </c>
      <c r="C8" s="54"/>
      <c r="D8" s="55">
        <f t="shared" ref="D8:F8" si="0">SUM(D9:D11)</f>
        <v>434.421175</v>
      </c>
      <c r="E8" s="55">
        <f t="shared" si="0"/>
        <v>496.3198</v>
      </c>
      <c r="F8" s="55">
        <f t="shared" si="0"/>
        <v>422.0558</v>
      </c>
      <c r="G8" s="54">
        <v>10</v>
      </c>
      <c r="H8" s="65">
        <f>F8/E8</f>
        <v>0.85037066826671</v>
      </c>
      <c r="I8" s="71">
        <f>H8*G8</f>
        <v>8.5037066826671</v>
      </c>
    </row>
    <row r="9" spans="1:9">
      <c r="A9" s="54"/>
      <c r="B9" s="52" t="s">
        <v>122</v>
      </c>
      <c r="C9" s="54"/>
      <c r="D9" s="55">
        <v>413.871375</v>
      </c>
      <c r="E9" s="55">
        <v>475.77</v>
      </c>
      <c r="F9" s="55">
        <v>401.506</v>
      </c>
      <c r="G9" s="54"/>
      <c r="H9" s="66"/>
      <c r="I9" s="53"/>
    </row>
    <row r="10" spans="1:9">
      <c r="A10" s="54"/>
      <c r="B10" s="56" t="s">
        <v>123</v>
      </c>
      <c r="C10" s="57"/>
      <c r="D10" s="55">
        <v>20.5498</v>
      </c>
      <c r="E10" s="55">
        <v>20.5498</v>
      </c>
      <c r="F10" s="55">
        <v>20.5498</v>
      </c>
      <c r="G10" s="54"/>
      <c r="H10" s="54"/>
      <c r="I10" s="53"/>
    </row>
    <row r="11" spans="1:9">
      <c r="A11" s="54"/>
      <c r="B11" s="56" t="s">
        <v>124</v>
      </c>
      <c r="C11" s="57"/>
      <c r="D11" s="55"/>
      <c r="E11" s="55"/>
      <c r="F11" s="55"/>
      <c r="G11" s="54"/>
      <c r="H11" s="54"/>
      <c r="I11" s="53"/>
    </row>
    <row r="12" spans="1:9">
      <c r="A12" s="52" t="s">
        <v>65</v>
      </c>
      <c r="B12" s="52" t="s">
        <v>125</v>
      </c>
      <c r="C12" s="54"/>
      <c r="D12" s="54"/>
      <c r="E12" s="54"/>
      <c r="F12" s="52" t="s">
        <v>126</v>
      </c>
      <c r="G12" s="54"/>
      <c r="H12" s="54"/>
      <c r="I12" s="54"/>
    </row>
    <row r="13" ht="96" customHeight="1" spans="1:9">
      <c r="A13" s="54"/>
      <c r="B13" s="58" t="s">
        <v>227</v>
      </c>
      <c r="C13" s="53"/>
      <c r="D13" s="53"/>
      <c r="E13" s="53"/>
      <c r="F13" s="72" t="s">
        <v>228</v>
      </c>
      <c r="G13" s="53"/>
      <c r="H13" s="53"/>
      <c r="I13" s="53"/>
    </row>
    <row r="14" spans="1:9">
      <c r="A14" s="59" t="s">
        <v>129</v>
      </c>
      <c r="B14" s="52" t="s">
        <v>130</v>
      </c>
      <c r="C14" s="52" t="s">
        <v>131</v>
      </c>
      <c r="D14" s="52" t="s">
        <v>132</v>
      </c>
      <c r="E14" s="52" t="s">
        <v>133</v>
      </c>
      <c r="F14" s="52" t="s">
        <v>134</v>
      </c>
      <c r="G14" s="52" t="s">
        <v>118</v>
      </c>
      <c r="H14" s="52" t="s">
        <v>120</v>
      </c>
      <c r="I14" s="52" t="s">
        <v>135</v>
      </c>
    </row>
    <row r="15" spans="1:9">
      <c r="A15" s="60"/>
      <c r="B15" s="54"/>
      <c r="C15" s="54"/>
      <c r="D15" s="54"/>
      <c r="E15" s="54"/>
      <c r="F15" s="54"/>
      <c r="G15" s="54"/>
      <c r="H15" s="54"/>
      <c r="I15" s="54"/>
    </row>
    <row r="16" ht="28" spans="1:9">
      <c r="A16" s="59" t="s">
        <v>190</v>
      </c>
      <c r="B16" s="59" t="s">
        <v>191</v>
      </c>
      <c r="C16" s="52" t="s">
        <v>192</v>
      </c>
      <c r="D16" s="58" t="s">
        <v>229</v>
      </c>
      <c r="E16" s="16" t="s">
        <v>230</v>
      </c>
      <c r="F16" s="16" t="s">
        <v>231</v>
      </c>
      <c r="G16" s="16">
        <v>5</v>
      </c>
      <c r="H16" s="16">
        <v>5</v>
      </c>
      <c r="I16" s="53"/>
    </row>
    <row r="17" ht="22" customHeight="1" spans="1:9">
      <c r="A17" s="61"/>
      <c r="B17" s="61"/>
      <c r="C17" s="52"/>
      <c r="D17" s="58" t="s">
        <v>232</v>
      </c>
      <c r="E17" s="16" t="s">
        <v>233</v>
      </c>
      <c r="F17" s="16" t="s">
        <v>234</v>
      </c>
      <c r="G17" s="16">
        <v>5</v>
      </c>
      <c r="H17" s="16">
        <v>5</v>
      </c>
      <c r="I17" s="53"/>
    </row>
    <row r="18" ht="28" spans="1:9">
      <c r="A18" s="61"/>
      <c r="B18" s="61"/>
      <c r="C18" s="59" t="s">
        <v>200</v>
      </c>
      <c r="D18" s="58" t="s">
        <v>235</v>
      </c>
      <c r="E18" s="16" t="s">
        <v>236</v>
      </c>
      <c r="F18" s="16">
        <v>0.99</v>
      </c>
      <c r="G18" s="16">
        <v>5</v>
      </c>
      <c r="H18" s="16">
        <v>5</v>
      </c>
      <c r="I18" s="58"/>
    </row>
    <row r="19" ht="28" spans="1:9">
      <c r="A19" s="61"/>
      <c r="B19" s="61"/>
      <c r="C19" s="61"/>
      <c r="D19" s="58" t="s">
        <v>237</v>
      </c>
      <c r="E19" s="16" t="s">
        <v>85</v>
      </c>
      <c r="F19" s="16">
        <v>1</v>
      </c>
      <c r="G19" s="16">
        <v>5</v>
      </c>
      <c r="H19" s="16">
        <v>5</v>
      </c>
      <c r="I19" s="58"/>
    </row>
    <row r="20" ht="28" spans="1:9">
      <c r="A20" s="61"/>
      <c r="B20" s="61"/>
      <c r="C20" s="61"/>
      <c r="D20" s="58" t="s">
        <v>238</v>
      </c>
      <c r="E20" s="16" t="s">
        <v>85</v>
      </c>
      <c r="F20" s="16">
        <v>1</v>
      </c>
      <c r="G20" s="16">
        <v>5</v>
      </c>
      <c r="H20" s="16">
        <v>5</v>
      </c>
      <c r="I20" s="58"/>
    </row>
    <row r="21" ht="28" spans="1:9">
      <c r="A21" s="61"/>
      <c r="B21" s="61"/>
      <c r="C21" s="61"/>
      <c r="D21" s="58" t="s">
        <v>239</v>
      </c>
      <c r="E21" s="16" t="s">
        <v>85</v>
      </c>
      <c r="F21" s="16">
        <v>1</v>
      </c>
      <c r="G21" s="16">
        <v>5</v>
      </c>
      <c r="H21" s="16">
        <v>5</v>
      </c>
      <c r="I21" s="58"/>
    </row>
    <row r="22" spans="1:9">
      <c r="A22" s="61"/>
      <c r="B22" s="61"/>
      <c r="C22" s="63"/>
      <c r="D22" s="58" t="s">
        <v>240</v>
      </c>
      <c r="E22" s="16" t="s">
        <v>241</v>
      </c>
      <c r="F22" s="16">
        <v>0.01</v>
      </c>
      <c r="G22" s="16">
        <v>5</v>
      </c>
      <c r="H22" s="16">
        <v>5</v>
      </c>
      <c r="I22" s="58"/>
    </row>
    <row r="23" spans="1:9">
      <c r="A23" s="61"/>
      <c r="B23" s="61"/>
      <c r="C23" s="52" t="s">
        <v>204</v>
      </c>
      <c r="D23" s="58" t="s">
        <v>242</v>
      </c>
      <c r="E23" s="16" t="s">
        <v>243</v>
      </c>
      <c r="F23" s="16" t="s">
        <v>243</v>
      </c>
      <c r="G23" s="16">
        <v>5</v>
      </c>
      <c r="H23" s="16">
        <v>5</v>
      </c>
      <c r="I23" s="58"/>
    </row>
    <row r="24" ht="42" spans="1:9">
      <c r="A24" s="61"/>
      <c r="B24" s="61"/>
      <c r="C24" s="59" t="s">
        <v>208</v>
      </c>
      <c r="D24" s="58" t="s">
        <v>244</v>
      </c>
      <c r="E24" s="16" t="s">
        <v>245</v>
      </c>
      <c r="F24" s="34">
        <v>1</v>
      </c>
      <c r="G24" s="16">
        <v>5</v>
      </c>
      <c r="H24" s="16">
        <v>5</v>
      </c>
      <c r="I24" s="53"/>
    </row>
    <row r="25" ht="21" customHeight="1" spans="1:9">
      <c r="A25" s="61"/>
      <c r="B25" s="61"/>
      <c r="C25" s="61"/>
      <c r="D25" s="58" t="s">
        <v>246</v>
      </c>
      <c r="E25" s="52" t="s">
        <v>247</v>
      </c>
      <c r="F25" s="52" t="s">
        <v>248</v>
      </c>
      <c r="G25" s="16">
        <v>5</v>
      </c>
      <c r="H25" s="16">
        <v>5</v>
      </c>
      <c r="I25" s="53"/>
    </row>
    <row r="26" ht="27" spans="1:9">
      <c r="A26" s="61"/>
      <c r="B26" s="52" t="s">
        <v>92</v>
      </c>
      <c r="C26" s="59" t="s">
        <v>97</v>
      </c>
      <c r="D26" s="27" t="s">
        <v>249</v>
      </c>
      <c r="E26" s="16" t="s">
        <v>250</v>
      </c>
      <c r="F26" s="16" t="s">
        <v>251</v>
      </c>
      <c r="G26" s="16">
        <v>15</v>
      </c>
      <c r="H26" s="16">
        <v>15</v>
      </c>
      <c r="I26" s="53"/>
    </row>
    <row r="27" ht="40.5" spans="1:9">
      <c r="A27" s="61"/>
      <c r="B27" s="52"/>
      <c r="C27" s="63"/>
      <c r="D27" s="27" t="s">
        <v>252</v>
      </c>
      <c r="E27" s="16" t="s">
        <v>250</v>
      </c>
      <c r="F27" s="16" t="s">
        <v>251</v>
      </c>
      <c r="G27" s="67">
        <v>15</v>
      </c>
      <c r="H27" s="67">
        <v>15</v>
      </c>
      <c r="I27" s="53"/>
    </row>
    <row r="28" ht="42" spans="1:9">
      <c r="A28" s="61"/>
      <c r="B28" s="52" t="s">
        <v>176</v>
      </c>
      <c r="C28" s="61" t="s">
        <v>177</v>
      </c>
      <c r="D28" s="27" t="s">
        <v>103</v>
      </c>
      <c r="E28" s="16" t="s">
        <v>151</v>
      </c>
      <c r="F28" s="34">
        <v>0.98</v>
      </c>
      <c r="G28" s="16">
        <v>10</v>
      </c>
      <c r="H28" s="16">
        <v>10</v>
      </c>
      <c r="I28" s="58"/>
    </row>
    <row r="29" spans="1:9">
      <c r="A29" s="29" t="s">
        <v>224</v>
      </c>
      <c r="B29" s="30"/>
      <c r="C29" s="30"/>
      <c r="D29" s="30"/>
      <c r="E29" s="30"/>
      <c r="F29" s="30"/>
      <c r="G29" s="30">
        <f>SUM(G16:G28)+G8</f>
        <v>100</v>
      </c>
      <c r="H29" s="37">
        <f>SUM(H16:H28)+I8</f>
        <v>98.5037066826671</v>
      </c>
      <c r="I29" s="42"/>
    </row>
  </sheetData>
  <sheetProtection formatCells="0" formatColumns="0" formatRows="0" insertRows="0" insertColumns="0" insertHyperlinks="0" deleteColumns="0" deleteRows="0" sort="0" autoFilter="0" pivotTables="0"/>
  <mergeCells count="38">
    <mergeCell ref="A2:I2"/>
    <mergeCell ref="B4:I4"/>
    <mergeCell ref="B5:E5"/>
    <mergeCell ref="G5:I5"/>
    <mergeCell ref="B8:C8"/>
    <mergeCell ref="B9:C9"/>
    <mergeCell ref="B10:C10"/>
    <mergeCell ref="B11:C11"/>
    <mergeCell ref="B12:E12"/>
    <mergeCell ref="F12:I12"/>
    <mergeCell ref="B13:E13"/>
    <mergeCell ref="F13:I13"/>
    <mergeCell ref="A29:F29"/>
    <mergeCell ref="A6:A11"/>
    <mergeCell ref="A12:A13"/>
    <mergeCell ref="A14:A15"/>
    <mergeCell ref="A16:A28"/>
    <mergeCell ref="B14:B15"/>
    <mergeCell ref="B16:B25"/>
    <mergeCell ref="B26:B27"/>
    <mergeCell ref="C14:C15"/>
    <mergeCell ref="C16:C17"/>
    <mergeCell ref="C18:C22"/>
    <mergeCell ref="C24:C25"/>
    <mergeCell ref="C26:C27"/>
    <mergeCell ref="D6:D7"/>
    <mergeCell ref="D14:D15"/>
    <mergeCell ref="E6:E7"/>
    <mergeCell ref="E14:E15"/>
    <mergeCell ref="F6:F7"/>
    <mergeCell ref="F14:F15"/>
    <mergeCell ref="G6:G7"/>
    <mergeCell ref="G14:G15"/>
    <mergeCell ref="H6:H7"/>
    <mergeCell ref="H14:H15"/>
    <mergeCell ref="I6:I7"/>
    <mergeCell ref="I14:I15"/>
    <mergeCell ref="B6:C7"/>
  </mergeCells>
  <pageMargins left="0.75" right="0.75" top="1" bottom="1" header="0.5" footer="0.5"/>
  <pageSetup paperSize="9" scale="61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workbookViewId="0">
      <selection activeCell="A1" sqref="A1"/>
    </sheetView>
  </sheetViews>
  <sheetFormatPr defaultColWidth="8.67" defaultRowHeight="15"/>
  <cols>
    <col min="1" max="1" width="11.84" style="43" customWidth="1"/>
    <col min="2" max="2" width="10.13" style="43" customWidth="1"/>
    <col min="3" max="3" width="18.77" style="44" customWidth="1"/>
    <col min="4" max="4" width="24.77" style="43" customWidth="1"/>
    <col min="5" max="5" width="15.44" style="44" customWidth="1"/>
    <col min="6" max="6" width="20.23" style="44" customWidth="1"/>
    <col min="7" max="7" width="6.75" style="44" customWidth="1"/>
    <col min="8" max="8" width="9.8" style="44" customWidth="1"/>
    <col min="9" max="9" width="12.89" style="43" customWidth="1"/>
    <col min="11" max="11" width="11.5"/>
  </cols>
  <sheetData>
    <row r="1" spans="1:1">
      <c r="A1" s="45" t="s">
        <v>253</v>
      </c>
    </row>
    <row r="2" ht="20.5" spans="1:9">
      <c r="A2" s="46" t="s">
        <v>184</v>
      </c>
      <c r="B2" s="46"/>
      <c r="C2" s="46"/>
      <c r="D2" s="46"/>
      <c r="E2" s="46"/>
      <c r="F2" s="46"/>
      <c r="G2" s="46"/>
      <c r="H2" s="46"/>
      <c r="I2" s="46"/>
    </row>
    <row r="3" ht="20.5" spans="1:9">
      <c r="A3" s="46"/>
      <c r="B3" s="46"/>
      <c r="C3" s="46"/>
      <c r="D3" s="46"/>
      <c r="E3" s="46"/>
      <c r="F3" s="46"/>
      <c r="G3" s="46"/>
      <c r="H3" s="46"/>
      <c r="I3" s="70" t="s">
        <v>2</v>
      </c>
    </row>
    <row r="4" ht="21" customHeight="1" spans="1:9">
      <c r="A4" s="47" t="s">
        <v>108</v>
      </c>
      <c r="B4" s="48" t="s">
        <v>254</v>
      </c>
      <c r="C4" s="47"/>
      <c r="D4" s="47"/>
      <c r="E4" s="47"/>
      <c r="F4" s="47"/>
      <c r="G4" s="47"/>
      <c r="H4" s="47"/>
      <c r="I4" s="47"/>
    </row>
    <row r="5" ht="19" customHeight="1" spans="1:9">
      <c r="A5" s="49" t="s">
        <v>110</v>
      </c>
      <c r="B5" s="50"/>
      <c r="C5" s="51"/>
      <c r="D5" s="51"/>
      <c r="E5" s="64"/>
      <c r="F5" s="47" t="s">
        <v>112</v>
      </c>
      <c r="G5" s="48"/>
      <c r="H5" s="47"/>
      <c r="I5" s="49"/>
    </row>
    <row r="6" spans="1:9">
      <c r="A6" s="52" t="s">
        <v>187</v>
      </c>
      <c r="B6" s="53"/>
      <c r="C6" s="54"/>
      <c r="D6" s="52" t="s">
        <v>115</v>
      </c>
      <c r="E6" s="52" t="s">
        <v>116</v>
      </c>
      <c r="F6" s="52" t="s">
        <v>117</v>
      </c>
      <c r="G6" s="52" t="s">
        <v>118</v>
      </c>
      <c r="H6" s="52" t="s">
        <v>119</v>
      </c>
      <c r="I6" s="52" t="s">
        <v>120</v>
      </c>
    </row>
    <row r="7" spans="1:9">
      <c r="A7" s="54"/>
      <c r="B7" s="53"/>
      <c r="C7" s="54"/>
      <c r="D7" s="54"/>
      <c r="E7" s="54"/>
      <c r="F7" s="54"/>
      <c r="G7" s="54"/>
      <c r="H7" s="54"/>
      <c r="I7" s="54"/>
    </row>
    <row r="8" spans="1:9">
      <c r="A8" s="54"/>
      <c r="B8" s="52" t="s">
        <v>121</v>
      </c>
      <c r="C8" s="54"/>
      <c r="D8" s="55">
        <f t="shared" ref="D8:F8" si="0">SUM(D9:D11)</f>
        <v>160.972599</v>
      </c>
      <c r="E8" s="55">
        <f t="shared" si="0"/>
        <v>161.972599</v>
      </c>
      <c r="F8" s="55">
        <f t="shared" si="0"/>
        <v>124.672599</v>
      </c>
      <c r="G8" s="54">
        <v>10</v>
      </c>
      <c r="H8" s="65">
        <f>F8/E8</f>
        <v>0.769714135413731</v>
      </c>
      <c r="I8" s="71">
        <f>H8*G8</f>
        <v>7.69714135413731</v>
      </c>
    </row>
    <row r="9" spans="1:9">
      <c r="A9" s="54"/>
      <c r="B9" s="52" t="s">
        <v>122</v>
      </c>
      <c r="C9" s="54"/>
      <c r="D9" s="55">
        <v>160.84</v>
      </c>
      <c r="E9" s="55">
        <f>1618400/10000</f>
        <v>161.84</v>
      </c>
      <c r="F9" s="55">
        <v>124.54</v>
      </c>
      <c r="G9" s="54"/>
      <c r="H9" s="66"/>
      <c r="I9" s="53"/>
    </row>
    <row r="10" spans="1:9">
      <c r="A10" s="54"/>
      <c r="B10" s="56" t="s">
        <v>123</v>
      </c>
      <c r="C10" s="57"/>
      <c r="D10" s="55">
        <v>0.132599</v>
      </c>
      <c r="E10" s="55">
        <v>0.132599</v>
      </c>
      <c r="F10" s="55">
        <v>0.132599</v>
      </c>
      <c r="G10" s="54"/>
      <c r="H10" s="54"/>
      <c r="I10" s="53"/>
    </row>
    <row r="11" spans="1:9">
      <c r="A11" s="54"/>
      <c r="B11" s="56" t="s">
        <v>124</v>
      </c>
      <c r="C11" s="57"/>
      <c r="D11" s="55"/>
      <c r="E11" s="55"/>
      <c r="F11" s="55"/>
      <c r="G11" s="54"/>
      <c r="H11" s="54"/>
      <c r="I11" s="53"/>
    </row>
    <row r="12" spans="1:9">
      <c r="A12" s="52" t="s">
        <v>65</v>
      </c>
      <c r="B12" s="52" t="s">
        <v>125</v>
      </c>
      <c r="C12" s="54"/>
      <c r="D12" s="54"/>
      <c r="E12" s="54"/>
      <c r="F12" s="52" t="s">
        <v>126</v>
      </c>
      <c r="G12" s="54"/>
      <c r="H12" s="54"/>
      <c r="I12" s="54"/>
    </row>
    <row r="13" ht="172" customHeight="1" spans="1:9">
      <c r="A13" s="54"/>
      <c r="B13" s="58" t="s">
        <v>255</v>
      </c>
      <c r="C13" s="53"/>
      <c r="D13" s="53"/>
      <c r="E13" s="53"/>
      <c r="F13" s="58" t="s">
        <v>256</v>
      </c>
      <c r="G13" s="53"/>
      <c r="H13" s="53"/>
      <c r="I13" s="53"/>
    </row>
    <row r="14" spans="1:9">
      <c r="A14" s="59" t="s">
        <v>129</v>
      </c>
      <c r="B14" s="52" t="s">
        <v>130</v>
      </c>
      <c r="C14" s="52" t="s">
        <v>131</v>
      </c>
      <c r="D14" s="52" t="s">
        <v>132</v>
      </c>
      <c r="E14" s="52" t="s">
        <v>133</v>
      </c>
      <c r="F14" s="52" t="s">
        <v>134</v>
      </c>
      <c r="G14" s="52" t="s">
        <v>118</v>
      </c>
      <c r="H14" s="52" t="s">
        <v>120</v>
      </c>
      <c r="I14" s="52" t="s">
        <v>135</v>
      </c>
    </row>
    <row r="15" spans="1:9">
      <c r="A15" s="60"/>
      <c r="B15" s="54"/>
      <c r="C15" s="54"/>
      <c r="D15" s="54"/>
      <c r="E15" s="54"/>
      <c r="F15" s="54"/>
      <c r="G15" s="54"/>
      <c r="H15" s="54"/>
      <c r="I15" s="54"/>
    </row>
    <row r="16" spans="1:9">
      <c r="A16" s="59" t="s">
        <v>190</v>
      </c>
      <c r="B16" s="59" t="s">
        <v>257</v>
      </c>
      <c r="C16" s="52" t="s">
        <v>192</v>
      </c>
      <c r="D16" s="58" t="s">
        <v>258</v>
      </c>
      <c r="E16" s="54" t="s">
        <v>259</v>
      </c>
      <c r="F16" s="33">
        <v>6000</v>
      </c>
      <c r="G16" s="54">
        <v>5</v>
      </c>
      <c r="H16" s="54">
        <v>5</v>
      </c>
      <c r="I16" s="53"/>
    </row>
    <row r="17" spans="1:9">
      <c r="A17" s="61"/>
      <c r="B17" s="61"/>
      <c r="C17" s="52"/>
      <c r="D17" s="58" t="s">
        <v>260</v>
      </c>
      <c r="E17" s="67" t="s">
        <v>261</v>
      </c>
      <c r="F17" s="54">
        <v>13</v>
      </c>
      <c r="G17" s="54">
        <v>10</v>
      </c>
      <c r="H17" s="54">
        <v>10</v>
      </c>
      <c r="I17" s="53"/>
    </row>
    <row r="18" ht="28" spans="1:9">
      <c r="A18" s="61"/>
      <c r="B18" s="61"/>
      <c r="C18" s="52"/>
      <c r="D18" s="58" t="s">
        <v>262</v>
      </c>
      <c r="E18" s="67" t="s">
        <v>263</v>
      </c>
      <c r="F18" s="54">
        <v>800</v>
      </c>
      <c r="G18" s="54">
        <v>5</v>
      </c>
      <c r="H18" s="54">
        <v>5</v>
      </c>
      <c r="I18" s="58"/>
    </row>
    <row r="19" ht="28" spans="1:9">
      <c r="A19" s="61"/>
      <c r="B19" s="61"/>
      <c r="C19" s="52" t="s">
        <v>200</v>
      </c>
      <c r="D19" s="58" t="s">
        <v>264</v>
      </c>
      <c r="E19" s="68">
        <v>1</v>
      </c>
      <c r="F19" s="68">
        <v>1</v>
      </c>
      <c r="G19" s="54">
        <v>5</v>
      </c>
      <c r="H19" s="54">
        <v>5</v>
      </c>
      <c r="I19" s="58"/>
    </row>
    <row r="20" ht="28" spans="1:9">
      <c r="A20" s="61"/>
      <c r="B20" s="61"/>
      <c r="C20" s="52"/>
      <c r="D20" s="58" t="s">
        <v>265</v>
      </c>
      <c r="E20" s="68">
        <v>0.98</v>
      </c>
      <c r="F20" s="68">
        <v>1</v>
      </c>
      <c r="G20" s="54">
        <v>5</v>
      </c>
      <c r="H20" s="54">
        <v>5</v>
      </c>
      <c r="I20" s="58"/>
    </row>
    <row r="21" ht="28" spans="1:9">
      <c r="A21" s="61"/>
      <c r="B21" s="61"/>
      <c r="C21" s="52" t="s">
        <v>204</v>
      </c>
      <c r="D21" s="58" t="s">
        <v>266</v>
      </c>
      <c r="E21" s="68">
        <v>1</v>
      </c>
      <c r="F21" s="68">
        <v>1</v>
      </c>
      <c r="G21" s="54">
        <v>5</v>
      </c>
      <c r="H21" s="54">
        <v>5</v>
      </c>
      <c r="I21" s="58"/>
    </row>
    <row r="22" spans="1:9">
      <c r="A22" s="61"/>
      <c r="B22" s="61"/>
      <c r="C22" s="62"/>
      <c r="D22" s="58" t="s">
        <v>267</v>
      </c>
      <c r="E22" s="68">
        <v>1</v>
      </c>
      <c r="F22" s="68">
        <v>1</v>
      </c>
      <c r="G22" s="54">
        <v>5</v>
      </c>
      <c r="H22" s="54">
        <v>5</v>
      </c>
      <c r="I22" s="53"/>
    </row>
    <row r="23" ht="28" spans="1:9">
      <c r="A23" s="61"/>
      <c r="B23" s="61"/>
      <c r="C23" s="59" t="s">
        <v>208</v>
      </c>
      <c r="D23" s="58" t="s">
        <v>268</v>
      </c>
      <c r="E23" s="68" t="s">
        <v>269</v>
      </c>
      <c r="F23" s="69">
        <v>90.67</v>
      </c>
      <c r="G23" s="54">
        <v>5</v>
      </c>
      <c r="H23" s="54">
        <v>5</v>
      </c>
      <c r="I23" s="53"/>
    </row>
    <row r="24" spans="1:9">
      <c r="A24" s="61"/>
      <c r="B24" s="61"/>
      <c r="C24" s="61"/>
      <c r="D24" s="27" t="s">
        <v>270</v>
      </c>
      <c r="E24" s="16" t="s">
        <v>271</v>
      </c>
      <c r="F24" s="67">
        <v>34</v>
      </c>
      <c r="G24" s="16">
        <v>5</v>
      </c>
      <c r="H24" s="16">
        <v>5</v>
      </c>
      <c r="I24" s="53"/>
    </row>
    <row r="25" ht="28" spans="1:9">
      <c r="A25" s="61"/>
      <c r="B25" s="59" t="s">
        <v>92</v>
      </c>
      <c r="C25" s="52" t="s">
        <v>97</v>
      </c>
      <c r="D25" s="27" t="s">
        <v>272</v>
      </c>
      <c r="E25" s="52" t="s">
        <v>273</v>
      </c>
      <c r="F25" s="52" t="s">
        <v>274</v>
      </c>
      <c r="G25" s="16">
        <v>10</v>
      </c>
      <c r="H25" s="16">
        <v>10</v>
      </c>
      <c r="I25" s="53"/>
    </row>
    <row r="26" ht="40.5" spans="1:9">
      <c r="A26" s="61"/>
      <c r="B26" s="61"/>
      <c r="C26" s="52"/>
      <c r="D26" s="27" t="s">
        <v>275</v>
      </c>
      <c r="E26" s="52" t="s">
        <v>276</v>
      </c>
      <c r="F26" s="52" t="s">
        <v>277</v>
      </c>
      <c r="G26" s="16">
        <v>10</v>
      </c>
      <c r="H26" s="16">
        <v>10</v>
      </c>
      <c r="I26" s="53"/>
    </row>
    <row r="27" ht="27" spans="1:9">
      <c r="A27" s="61"/>
      <c r="B27" s="63"/>
      <c r="C27" s="52"/>
      <c r="D27" s="27" t="s">
        <v>278</v>
      </c>
      <c r="E27" s="16" t="s">
        <v>279</v>
      </c>
      <c r="F27" s="33">
        <v>13</v>
      </c>
      <c r="G27" s="16">
        <v>10</v>
      </c>
      <c r="H27" s="16">
        <v>10</v>
      </c>
      <c r="I27" s="58"/>
    </row>
    <row r="28" ht="42" spans="1:9">
      <c r="A28" s="61"/>
      <c r="B28" s="52" t="s">
        <v>101</v>
      </c>
      <c r="C28" s="61" t="s">
        <v>177</v>
      </c>
      <c r="D28" s="27" t="s">
        <v>103</v>
      </c>
      <c r="E28" s="16" t="s">
        <v>151</v>
      </c>
      <c r="F28" s="32">
        <v>0.96</v>
      </c>
      <c r="G28" s="16">
        <v>10</v>
      </c>
      <c r="H28" s="16">
        <v>10</v>
      </c>
      <c r="I28" s="58"/>
    </row>
    <row r="29" spans="1:9">
      <c r="A29" s="29" t="s">
        <v>224</v>
      </c>
      <c r="B29" s="30"/>
      <c r="C29" s="30"/>
      <c r="D29" s="30"/>
      <c r="E29" s="30"/>
      <c r="F29" s="30"/>
      <c r="G29" s="30">
        <f>SUM(G16:G28)+G8</f>
        <v>100</v>
      </c>
      <c r="H29" s="37">
        <f>SUM(H16:H28)+I8</f>
        <v>97.6971413541373</v>
      </c>
      <c r="I29" s="42"/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15:I29" etc:filterBottomFollowUsedRange="1">
    <extLst/>
  </autoFilter>
  <mergeCells count="39">
    <mergeCell ref="A2:I2"/>
    <mergeCell ref="B4:I4"/>
    <mergeCell ref="B5:E5"/>
    <mergeCell ref="G5:I5"/>
    <mergeCell ref="B8:C8"/>
    <mergeCell ref="B9:C9"/>
    <mergeCell ref="B10:C10"/>
    <mergeCell ref="B11:C11"/>
    <mergeCell ref="B12:E12"/>
    <mergeCell ref="F12:I12"/>
    <mergeCell ref="B13:E13"/>
    <mergeCell ref="F13:I13"/>
    <mergeCell ref="A29:F29"/>
    <mergeCell ref="A6:A11"/>
    <mergeCell ref="A12:A13"/>
    <mergeCell ref="A14:A15"/>
    <mergeCell ref="A16:A28"/>
    <mergeCell ref="B14:B15"/>
    <mergeCell ref="B16:B24"/>
    <mergeCell ref="B25:B27"/>
    <mergeCell ref="C14:C15"/>
    <mergeCell ref="C16:C18"/>
    <mergeCell ref="C19:C20"/>
    <mergeCell ref="C21:C22"/>
    <mergeCell ref="C23:C24"/>
    <mergeCell ref="C25:C27"/>
    <mergeCell ref="D6:D7"/>
    <mergeCell ref="D14:D15"/>
    <mergeCell ref="E6:E7"/>
    <mergeCell ref="E14:E15"/>
    <mergeCell ref="F6:F7"/>
    <mergeCell ref="F14:F15"/>
    <mergeCell ref="G6:G7"/>
    <mergeCell ref="G14:G15"/>
    <mergeCell ref="H6:H7"/>
    <mergeCell ref="H14:H15"/>
    <mergeCell ref="I6:I7"/>
    <mergeCell ref="I14:I15"/>
    <mergeCell ref="B6:C7"/>
  </mergeCells>
  <pageMargins left="0.75" right="0.75" top="1" bottom="1" header="0.5" footer="0.5"/>
  <pageSetup paperSize="9" scale="65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0"/>
  <sheetViews>
    <sheetView tabSelected="1" workbookViewId="0">
      <selection activeCell="K11" sqref="K11"/>
    </sheetView>
  </sheetViews>
  <sheetFormatPr defaultColWidth="8.25" defaultRowHeight="15"/>
  <cols>
    <col min="1" max="1" width="13.56" style="11" customWidth="1"/>
    <col min="2" max="2" width="9.67" style="11" customWidth="1"/>
    <col min="3" max="3" width="11.67" style="11" customWidth="1"/>
    <col min="4" max="4" width="23.1" style="11" customWidth="1"/>
    <col min="5" max="5" width="14.17" style="11" customWidth="1"/>
    <col min="6" max="6" width="20.08" style="11" customWidth="1"/>
    <col min="7" max="7" width="8.25" style="11" customWidth="1"/>
    <col min="8" max="8" width="11" style="11" customWidth="1"/>
    <col min="9" max="9" width="17.52" style="11" customWidth="1"/>
    <col min="10" max="13" width="8.25" style="11"/>
    <col min="14" max="14" width="11.77" style="11"/>
    <col min="15" max="16384" width="8.25" style="11"/>
  </cols>
  <sheetData>
    <row r="1" s="11" customFormat="1" ht="15.6" customHeight="1" spans="1:9">
      <c r="A1" s="13" t="s">
        <v>280</v>
      </c>
      <c r="B1" s="13"/>
      <c r="C1" s="13"/>
      <c r="D1" s="13"/>
      <c r="E1" s="13"/>
      <c r="F1" s="13"/>
      <c r="G1" s="13"/>
      <c r="H1" s="13"/>
      <c r="I1" s="13"/>
    </row>
    <row r="2" s="11" customFormat="1" ht="54" customHeight="1" spans="1:9">
      <c r="A2" s="14" t="s">
        <v>184</v>
      </c>
      <c r="B2" s="14"/>
      <c r="C2" s="14"/>
      <c r="D2" s="14"/>
      <c r="E2" s="14"/>
      <c r="F2" s="14"/>
      <c r="G2" s="14"/>
      <c r="H2" s="14"/>
      <c r="I2" s="14"/>
    </row>
    <row r="3" s="11" customFormat="1" ht="23" spans="1:9">
      <c r="A3" s="14"/>
      <c r="B3" s="14"/>
      <c r="C3" s="14"/>
      <c r="D3" s="14"/>
      <c r="E3" s="14"/>
      <c r="F3" s="14"/>
      <c r="G3" s="14"/>
      <c r="H3" s="14"/>
      <c r="I3" s="38" t="s">
        <v>2</v>
      </c>
    </row>
    <row r="4" s="11" customFormat="1" ht="24" customHeight="1" spans="1:9">
      <c r="A4" s="15" t="s">
        <v>281</v>
      </c>
      <c r="B4" s="16" t="s">
        <v>282</v>
      </c>
      <c r="C4" s="16"/>
      <c r="D4" s="16"/>
      <c r="E4" s="16"/>
      <c r="F4" s="16"/>
      <c r="G4" s="16"/>
      <c r="H4" s="16"/>
      <c r="I4" s="16"/>
    </row>
    <row r="5" s="11" customFormat="1" ht="17.1" customHeight="1" spans="1:9">
      <c r="A5" s="16" t="s">
        <v>283</v>
      </c>
      <c r="B5" s="17" t="s">
        <v>284</v>
      </c>
      <c r="C5" s="17"/>
      <c r="D5" s="17"/>
      <c r="E5" s="17"/>
      <c r="F5" s="16" t="s">
        <v>285</v>
      </c>
      <c r="G5" s="23" t="s">
        <v>48</v>
      </c>
      <c r="H5" s="23"/>
      <c r="I5" s="23"/>
    </row>
    <row r="6" s="11" customFormat="1" ht="23.1" customHeight="1" spans="1:9">
      <c r="A6" s="15" t="s">
        <v>286</v>
      </c>
      <c r="B6" s="18"/>
      <c r="C6" s="18"/>
      <c r="D6" s="16" t="s">
        <v>287</v>
      </c>
      <c r="E6" s="16" t="s">
        <v>288</v>
      </c>
      <c r="F6" s="16" t="s">
        <v>289</v>
      </c>
      <c r="G6" s="16" t="s">
        <v>290</v>
      </c>
      <c r="H6" s="16" t="s">
        <v>291</v>
      </c>
      <c r="I6" s="16" t="s">
        <v>292</v>
      </c>
    </row>
    <row r="7" s="11" customFormat="1" ht="21" customHeight="1" spans="1:9">
      <c r="A7" s="19"/>
      <c r="B7" s="16" t="s">
        <v>293</v>
      </c>
      <c r="C7" s="16"/>
      <c r="D7" s="20">
        <f t="shared" ref="D7:F7" si="0">SUM(D8:D9)</f>
        <v>29.5</v>
      </c>
      <c r="E7" s="31">
        <f t="shared" si="0"/>
        <v>29.5</v>
      </c>
      <c r="F7" s="31">
        <f t="shared" si="0"/>
        <v>29.5</v>
      </c>
      <c r="G7" s="16">
        <v>10</v>
      </c>
      <c r="H7" s="32">
        <f>F7/E7</f>
        <v>1</v>
      </c>
      <c r="I7" s="39">
        <f>F7/E7*G7</f>
        <v>10</v>
      </c>
    </row>
    <row r="8" s="11" customFormat="1" ht="27" customHeight="1" spans="1:9">
      <c r="A8" s="19"/>
      <c r="B8" s="16" t="s">
        <v>294</v>
      </c>
      <c r="C8" s="16"/>
      <c r="D8" s="21"/>
      <c r="E8" s="31"/>
      <c r="F8" s="20"/>
      <c r="G8" s="16"/>
      <c r="H8" s="16"/>
      <c r="I8" s="16"/>
    </row>
    <row r="9" s="11" customFormat="1" ht="26" customHeight="1" spans="1:14">
      <c r="A9" s="22"/>
      <c r="B9" s="16" t="s">
        <v>295</v>
      </c>
      <c r="C9" s="16"/>
      <c r="D9" s="20">
        <v>29.5</v>
      </c>
      <c r="E9" s="31">
        <v>29.5</v>
      </c>
      <c r="F9" s="20">
        <v>29.5</v>
      </c>
      <c r="G9" s="16"/>
      <c r="H9" s="16"/>
      <c r="I9" s="16"/>
      <c r="N9" s="21"/>
    </row>
    <row r="10" s="11" customFormat="1" ht="22" customHeight="1" spans="1:9">
      <c r="A10" s="16" t="s">
        <v>296</v>
      </c>
      <c r="B10" s="16" t="s">
        <v>297</v>
      </c>
      <c r="C10" s="16"/>
      <c r="D10" s="16"/>
      <c r="E10" s="16"/>
      <c r="F10" s="16" t="s">
        <v>298</v>
      </c>
      <c r="G10" s="16"/>
      <c r="H10" s="16"/>
      <c r="I10" s="16"/>
    </row>
    <row r="11" s="11" customFormat="1" ht="58" customHeight="1" spans="1:9">
      <c r="A11" s="16"/>
      <c r="B11" s="23" t="s">
        <v>299</v>
      </c>
      <c r="C11" s="23"/>
      <c r="D11" s="23"/>
      <c r="E11" s="23"/>
      <c r="F11" s="23" t="s">
        <v>300</v>
      </c>
      <c r="G11" s="23"/>
      <c r="H11" s="23"/>
      <c r="I11" s="23"/>
    </row>
    <row r="12" s="11" customFormat="1" ht="30" customHeight="1" spans="1:9">
      <c r="A12" s="24" t="s">
        <v>301</v>
      </c>
      <c r="B12" s="16" t="s">
        <v>302</v>
      </c>
      <c r="C12" s="16" t="s">
        <v>303</v>
      </c>
      <c r="D12" s="16" t="s">
        <v>304</v>
      </c>
      <c r="E12" s="16" t="s">
        <v>305</v>
      </c>
      <c r="F12" s="16" t="s">
        <v>306</v>
      </c>
      <c r="G12" s="16" t="s">
        <v>290</v>
      </c>
      <c r="H12" s="16" t="s">
        <v>292</v>
      </c>
      <c r="I12" s="16" t="s">
        <v>307</v>
      </c>
    </row>
    <row r="13" s="11" customFormat="1" ht="34" customHeight="1" spans="1:9">
      <c r="A13" s="25"/>
      <c r="B13" s="26" t="s">
        <v>257</v>
      </c>
      <c r="C13" s="17" t="s">
        <v>192</v>
      </c>
      <c r="D13" s="27" t="s">
        <v>308</v>
      </c>
      <c r="E13" s="16" t="s">
        <v>309</v>
      </c>
      <c r="F13" s="33" t="s">
        <v>309</v>
      </c>
      <c r="G13" s="16">
        <v>10</v>
      </c>
      <c r="H13" s="16">
        <v>10</v>
      </c>
      <c r="I13" s="40"/>
    </row>
    <row r="14" s="11" customFormat="1" ht="34" customHeight="1" spans="1:9">
      <c r="A14" s="25"/>
      <c r="B14" s="26"/>
      <c r="C14" s="16" t="s">
        <v>83</v>
      </c>
      <c r="D14" s="27" t="s">
        <v>310</v>
      </c>
      <c r="E14" s="34" t="s">
        <v>311</v>
      </c>
      <c r="F14" s="33" t="s">
        <v>312</v>
      </c>
      <c r="G14" s="16">
        <v>10</v>
      </c>
      <c r="H14" s="16">
        <v>10</v>
      </c>
      <c r="I14" s="40"/>
    </row>
    <row r="15" s="11" customFormat="1" ht="33" customHeight="1" spans="1:9">
      <c r="A15" s="25"/>
      <c r="B15" s="26"/>
      <c r="C15" s="16"/>
      <c r="D15" s="27" t="s">
        <v>313</v>
      </c>
      <c r="E15" s="34">
        <v>1</v>
      </c>
      <c r="F15" s="32">
        <v>1</v>
      </c>
      <c r="G15" s="16">
        <v>10</v>
      </c>
      <c r="H15" s="16">
        <v>10</v>
      </c>
      <c r="I15" s="41"/>
    </row>
    <row r="16" s="11" customFormat="1" ht="23" customHeight="1" spans="1:9">
      <c r="A16" s="25"/>
      <c r="B16" s="26"/>
      <c r="C16" s="16" t="s">
        <v>314</v>
      </c>
      <c r="D16" s="27" t="s">
        <v>267</v>
      </c>
      <c r="E16" s="34">
        <v>1</v>
      </c>
      <c r="F16" s="34">
        <v>1</v>
      </c>
      <c r="G16" s="16">
        <v>10</v>
      </c>
      <c r="H16" s="16">
        <v>10</v>
      </c>
      <c r="I16" s="40"/>
    </row>
    <row r="17" s="11" customFormat="1" ht="23" customHeight="1" spans="1:9">
      <c r="A17" s="25"/>
      <c r="B17" s="26"/>
      <c r="C17" s="16" t="s">
        <v>315</v>
      </c>
      <c r="D17" s="27" t="s">
        <v>316</v>
      </c>
      <c r="E17" s="34" t="s">
        <v>317</v>
      </c>
      <c r="F17" s="35">
        <v>29.5</v>
      </c>
      <c r="G17" s="16">
        <v>10</v>
      </c>
      <c r="H17" s="16">
        <v>10</v>
      </c>
      <c r="I17" s="40"/>
    </row>
    <row r="18" s="11" customFormat="1" ht="65" customHeight="1" spans="1:9">
      <c r="A18" s="25"/>
      <c r="B18" s="17" t="s">
        <v>92</v>
      </c>
      <c r="C18" s="27" t="s">
        <v>97</v>
      </c>
      <c r="D18" s="27" t="s">
        <v>318</v>
      </c>
      <c r="E18" s="17" t="s">
        <v>319</v>
      </c>
      <c r="F18" s="36" t="s">
        <v>320</v>
      </c>
      <c r="G18" s="16">
        <v>30</v>
      </c>
      <c r="H18" s="16">
        <v>30</v>
      </c>
      <c r="I18" s="40"/>
    </row>
    <row r="19" s="11" customFormat="1" ht="40" customHeight="1" spans="1:9">
      <c r="A19" s="25"/>
      <c r="B19" s="28" t="s">
        <v>101</v>
      </c>
      <c r="C19" s="24" t="s">
        <v>102</v>
      </c>
      <c r="D19" s="27" t="s">
        <v>103</v>
      </c>
      <c r="E19" s="16" t="s">
        <v>151</v>
      </c>
      <c r="F19" s="32">
        <v>0.97</v>
      </c>
      <c r="G19" s="16">
        <v>10</v>
      </c>
      <c r="H19" s="16">
        <v>10</v>
      </c>
      <c r="I19" s="40"/>
    </row>
    <row r="20" s="12" customFormat="1" ht="24" customHeight="1" spans="1:9">
      <c r="A20" s="29" t="s">
        <v>224</v>
      </c>
      <c r="B20" s="30"/>
      <c r="C20" s="30"/>
      <c r="D20" s="30"/>
      <c r="E20" s="30"/>
      <c r="F20" s="30"/>
      <c r="G20" s="30">
        <f>SUM(G13:G19)+G7</f>
        <v>100</v>
      </c>
      <c r="H20" s="37">
        <f>SUM(H13:H19)+I7</f>
        <v>100</v>
      </c>
      <c r="I20" s="42"/>
    </row>
  </sheetData>
  <sheetProtection formatCells="0" formatColumns="0" formatRows="0" insertRows="0" insertColumns="0" insertHyperlinks="0" deleteColumns="0" deleteRows="0" sort="0" autoFilter="0" pivotTables="0"/>
  <mergeCells count="19">
    <mergeCell ref="A2:I2"/>
    <mergeCell ref="B4:I4"/>
    <mergeCell ref="B5:E5"/>
    <mergeCell ref="G5:I5"/>
    <mergeCell ref="B6:C6"/>
    <mergeCell ref="B7:C7"/>
    <mergeCell ref="B8:C8"/>
    <mergeCell ref="B9:C9"/>
    <mergeCell ref="B10:E10"/>
    <mergeCell ref="F10:I10"/>
    <mergeCell ref="B11:E11"/>
    <mergeCell ref="F11:I11"/>
    <mergeCell ref="A20:F20"/>
    <mergeCell ref="A6:A9"/>
    <mergeCell ref="A10:A11"/>
    <mergeCell ref="A13:A17"/>
    <mergeCell ref="A18:A19"/>
    <mergeCell ref="B13:B17"/>
    <mergeCell ref="C14:C15"/>
  </mergeCells>
  <pageMargins left="0.66875" right="0.275" top="0.432638888888889" bottom="0.393055555555556" header="0.236111111111111" footer="0.236111111111111"/>
  <pageSetup paperSize="9" scale="57" orientation="portrait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"/>
  <sheetViews>
    <sheetView workbookViewId="0">
      <selection activeCell="H3" sqref="H3:K5"/>
    </sheetView>
  </sheetViews>
  <sheetFormatPr defaultColWidth="9" defaultRowHeight="15" outlineLevelRow="4"/>
  <cols>
    <col min="1" max="1" width="9.33" style="1" customWidth="1"/>
    <col min="2" max="2" width="5.75" style="1" customWidth="1"/>
    <col min="3" max="11" width="8.5" style="1" customWidth="1"/>
    <col min="12" max="13" width="8.67" style="1" customWidth="1"/>
    <col min="14" max="16384" width="9" style="1"/>
  </cols>
  <sheetData>
    <row r="1" ht="32" spans="1:13">
      <c r="A1" s="2" t="s">
        <v>321</v>
      </c>
      <c r="B1" s="3" t="s">
        <v>130</v>
      </c>
      <c r="C1" s="3" t="s">
        <v>322</v>
      </c>
      <c r="D1" s="4"/>
      <c r="E1" s="4"/>
      <c r="F1" s="4"/>
      <c r="G1" s="2" t="s">
        <v>323</v>
      </c>
      <c r="H1" s="3" t="s">
        <v>324</v>
      </c>
      <c r="I1" s="4"/>
      <c r="J1" s="4"/>
      <c r="K1" s="2" t="s">
        <v>323</v>
      </c>
      <c r="L1" s="3" t="s">
        <v>325</v>
      </c>
      <c r="M1" s="10" t="s">
        <v>323</v>
      </c>
    </row>
    <row r="2" ht="48" spans="1:13">
      <c r="A2" s="5" t="s">
        <v>131</v>
      </c>
      <c r="B2" s="6"/>
      <c r="C2" s="3" t="s">
        <v>192</v>
      </c>
      <c r="D2" s="3" t="s">
        <v>200</v>
      </c>
      <c r="E2" s="3" t="s">
        <v>204</v>
      </c>
      <c r="F2" s="3" t="s">
        <v>208</v>
      </c>
      <c r="G2" s="10" t="s">
        <v>323</v>
      </c>
      <c r="H2" s="3" t="s">
        <v>159</v>
      </c>
      <c r="I2" s="3" t="s">
        <v>97</v>
      </c>
      <c r="J2" s="3" t="s">
        <v>169</v>
      </c>
      <c r="K2" s="10" t="s">
        <v>323</v>
      </c>
      <c r="L2" s="3" t="s">
        <v>177</v>
      </c>
      <c r="M2" s="7"/>
    </row>
    <row r="3" ht="19" customHeight="1" spans="1:13">
      <c r="A3" s="7" t="s">
        <v>326</v>
      </c>
      <c r="B3" s="8"/>
      <c r="C3" s="4">
        <f>SUM('附件2 部门整体支出绩效自评表'!G18:G18)</f>
        <v>10</v>
      </c>
      <c r="D3" s="4">
        <f>SUM('附件2 部门整体支出绩效自评表'!G19:G21)</f>
        <v>30</v>
      </c>
      <c r="E3" s="4" t="e">
        <f>SUM('附件2 部门整体支出绩效自评表'!#REF!)</f>
        <v>#REF!</v>
      </c>
      <c r="F3" s="4" t="e">
        <f>SUM('附件2 部门整体支出绩效自评表'!#REF!)</f>
        <v>#REF!</v>
      </c>
      <c r="G3" s="4" t="e">
        <f>SUM(C3:F3)</f>
        <v>#REF!</v>
      </c>
      <c r="H3" s="4">
        <f>SUM('附件2 部门整体支出绩效自评表'!G24)</f>
        <v>10</v>
      </c>
      <c r="I3" s="4">
        <f>SUM('附件2 部门整体支出绩效自评表'!G25:G25)</f>
        <v>10</v>
      </c>
      <c r="J3" s="4" t="e">
        <f>SUM('附件2 部门整体支出绩效自评表'!#REF!)</f>
        <v>#REF!</v>
      </c>
      <c r="K3" s="4" t="e">
        <f>SUM(H3:J3)</f>
        <v>#REF!</v>
      </c>
      <c r="L3" s="4" t="e">
        <f>'附件2 部门整体支出绩效自评表'!G26+'附件2 部门整体支出绩效自评表'!#REF!+'附件2 部门整体支出绩效自评表'!#REF!</f>
        <v>#REF!</v>
      </c>
      <c r="M3" s="4" t="e">
        <f>L3+K3+G3</f>
        <v>#REF!</v>
      </c>
    </row>
    <row r="4" ht="19" customHeight="1" spans="1:13">
      <c r="A4" s="3" t="s">
        <v>327</v>
      </c>
      <c r="B4" s="4"/>
      <c r="C4" s="4">
        <f>SUM('附件2 部门整体支出绩效自评表'!H18:H18)</f>
        <v>10</v>
      </c>
      <c r="D4" s="4">
        <f>SUM('附件2 部门整体支出绩效自评表'!H19:H21)</f>
        <v>30</v>
      </c>
      <c r="E4" s="4" t="e">
        <f>SUM('附件2 部门整体支出绩效自评表'!#REF!)</f>
        <v>#REF!</v>
      </c>
      <c r="F4" s="4" t="e">
        <f>SUM('附件2 部门整体支出绩效自评表'!#REF!)</f>
        <v>#REF!</v>
      </c>
      <c r="G4" s="4" t="e">
        <f>SUM(C4:F4)</f>
        <v>#REF!</v>
      </c>
      <c r="H4" s="4">
        <f>'附件2 部门整体支出绩效自评表'!H24</f>
        <v>10</v>
      </c>
      <c r="I4" s="4">
        <f>SUM('附件2 部门整体支出绩效自评表'!H25:H25)</f>
        <v>10</v>
      </c>
      <c r="J4" s="4" t="e">
        <f>SUM('附件2 部门整体支出绩效自评表'!#REF!)</f>
        <v>#REF!</v>
      </c>
      <c r="K4" s="4" t="e">
        <f>SUM(H4:J4)</f>
        <v>#REF!</v>
      </c>
      <c r="L4" s="4" t="e">
        <f>'附件2 部门整体支出绩效自评表'!H26+'附件2 部门整体支出绩效自评表'!#REF!+'附件2 部门整体支出绩效自评表'!#REF!</f>
        <v>#REF!</v>
      </c>
      <c r="M4" s="4" t="e">
        <f>L4+K4+G4</f>
        <v>#REF!</v>
      </c>
    </row>
    <row r="5" ht="19" customHeight="1" spans="1:13">
      <c r="A5" s="3" t="s">
        <v>328</v>
      </c>
      <c r="B5" s="4"/>
      <c r="C5" s="9">
        <f t="shared" ref="C5:M5" si="0">C4/C3</f>
        <v>1</v>
      </c>
      <c r="D5" s="9">
        <f t="shared" si="0"/>
        <v>1</v>
      </c>
      <c r="E5" s="9" t="e">
        <f t="shared" si="0"/>
        <v>#REF!</v>
      </c>
      <c r="F5" s="9" t="e">
        <f t="shared" si="0"/>
        <v>#REF!</v>
      </c>
      <c r="G5" s="9" t="e">
        <f t="shared" si="0"/>
        <v>#REF!</v>
      </c>
      <c r="H5" s="9">
        <f t="shared" si="0"/>
        <v>1</v>
      </c>
      <c r="I5" s="9">
        <f t="shared" si="0"/>
        <v>1</v>
      </c>
      <c r="J5" s="9" t="e">
        <f t="shared" si="0"/>
        <v>#REF!</v>
      </c>
      <c r="K5" s="9" t="e">
        <f t="shared" si="0"/>
        <v>#REF!</v>
      </c>
      <c r="L5" s="9" t="e">
        <f t="shared" si="0"/>
        <v>#REF!</v>
      </c>
      <c r="M5" s="9" t="e">
        <f t="shared" si="0"/>
        <v>#REF!</v>
      </c>
    </row>
  </sheetData>
  <sheetProtection formatCells="0" formatColumns="0" formatRows="0" insertRows="0" insertColumns="0" insertHyperlinks="0" deleteColumns="0" deleteRows="0" sort="0" autoFilter="0" pivotTables="0"/>
  <mergeCells count="7">
    <mergeCell ref="C1:F1"/>
    <mergeCell ref="H1:J1"/>
    <mergeCell ref="A2:B2"/>
    <mergeCell ref="A3:B3"/>
    <mergeCell ref="A4:B4"/>
    <mergeCell ref="A5:B5"/>
    <mergeCell ref="M1:M2"/>
  </mergeCells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' 1 . 0 '   s t a n d a l o n e = ' y e s ' ? > 
 < c o m m e n t s   x m l n s = " h t t p s : / / w e b . w p s . c n / e t / 2 0 1 8 / m a i n "   x m l n s : r = " h t t p : / / s c h e m a s . o p e n x m l f o r m a t s . o r g / o f f i c e D o c u m e n t / 2 0 0 6 / r e l a t i o n s h i p s "   x m l n s : s = " h t t p : / / s c h e m a s . o p e n x m l f o r m a t s . o r g / s p r e a d s h e e t m l / 2 0 0 6 / m a i n " > 
   < c o m m e n t L i s t   x m l n s = " h t t p s : / / w e b . w p s . c n / e t / 2 0 1 8 / m a i n "   s h e e t S t i d = " 5 " > 
     < c o m m e n t C h a i n s   x m l n s = " h t t p s : / / w e b . w p s . c n / e t / 2 0 1 8 / m a i n "   r g b C l r = " F F 0 0 0 0 "   s : r e f = " I 5 "   x m l n s : s = " h t t p : / / s c h e m a s . o p e n x m l f o r m a t s . o r g / s p r e a d s h e e t m l / 2 0 0 6 / m a i n " > 
       < u n r e s o l v e d   x m l n s = " h t t p s : / / w e b . w p s . c n / e t / 2 0 1 8 / m a i n " > 
         < c o m m e n t C h a i n   x m l n s = " h t t p s : / / w e b . w p s . c n / e t / 2 0 1 8 / m a i n "   c h a i n I d = " 3 7 3 8 4 f b f 1 f a 5 f e 9 a 7 1 c 9 e b 1 5 1 8 8 c 0 4 9 1 d 6 c 1 8 d 6 e " > 
           < i t e m   x m l n s = " h t t p s : / / w e b . w p s . c n / e t / 2 0 1 8 / m a i n "   i d = " b 6 f b e 7 2 c b 2 9 b f 6 8 8 a f d f 0 5 a 1 d 5 f 3 a 6 e 8 8 b 4 9 e 4 6 9 "   i s N o r m a l = " 1 " > 
             < s : t e x t   x m l n s : s = " h t t p : / / s c h e m a s . o p e n x m l f o r m a t s . o r g / s p r e a d s h e e t m l / 2 0 0 6 / m a i n " > 
               < s : r   x m l n s : s = " h t t p : / / s c h e m a s . o p e n x m l f o r m a t s . o r g / s p r e a d s h e e t m l / 2 0 0 6 / m a i n " > 
                 < s : t   x m l n s : s = " h t t p : / / s c h e m a s . o p e n x m l f o r m a t s . o r g / s p r e a d s h e e t m l / 2 0 0 6 / m a i n "   x m l : s p a c e = " p r e s e r v e "   x m l n s : x m l = " h t t p : / / w w w . w 3 . o r g / X M L / 1 9 9 8 / n a m e s p a c e " > uUuU: & # x d ; 
 �_R= R<P* gbL��s< / s : t > 
               < / s : r > 
             < / s : t e x t > 
           < / i t e m > 
         < / c o m m e n t C h a i n > 
       < / u n r e s o l v e d > 
       < r e s o l v e d   x m l n s = " h t t p s : / / w e b . w p s . c n / e t / 2 0 1 8 / m a i n " / > 
     < / c o m m e n t C h a i n s > 
   < / c o m m e n t L i s t > 
 < / c o m m e n t s > 
 
</file>

<file path=customXml/item2.xml>��< ? x m l   v e r s i o n = ' 1 . 0 '   s t a n d a l o n e = ' y e s ' ? > 
 < w o P r o p s   x m l n s = " h t t p s : / / w e b . w p s . c n / e t / 2 0 1 8 / m a i n "   x m l n s : s = " h t t p : / / s c h e m a s . o p e n x m l f o r m a t s . o r g / s p r e a d s h e e t m l / 2 0 0 6 / m a i n " > 
   < w o S h e e t s P r o p s   x m l n s = " h t t p s : / / w e b . w p s . c n / e t / 2 0 1 8 / m a i n " > 
     < w o S h e e t P r o p s   x m l n s = " h t t p s : / / w e b . w p s . c n / e t / 2 0 1 8 / m a i n "   s h e e t S t i d = " 1 "   i s D b D a s h B o a r d S h e e t = " 0 "   i s F l e x P a p e r S h e e t = " 0 "   i s D b S h e e t = " 0 "   i n t e r l i n e C o l o r = " 0 "   i s D a s h B o a r d S h e e t = " 0 "   i n t e r l i n e O n O f f = " 0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  < w o S h e e t P r o p s   x m l n s = " h t t p s : / / w e b . w p s . c n / e t / 2 0 1 8 / m a i n "   s h e e t S t i d = " 5 "   i s D b D a s h B o a r d S h e e t = " 0 "   i s F l e x P a p e r S h e e t = " 0 "   i s D b S h e e t = " 0 "   i n t e r l i n e C o l o r = " 0 "   i s D a s h B o a r d S h e e t = " 0 "   i n t e r l i n e O n O f f = " 0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  < w o S h e e t P r o p s   x m l n s = " h t t p s : / / w e b . w p s . c n / e t / 2 0 1 8 / m a i n "   s h e e t S t i d = " 6 "   i s D b D a s h B o a r d S h e e t = " 0 "   i s F l e x P a p e r S h e e t = " 0 "   i s D b S h e e t = " 0 "   i n t e r l i n e C o l o r = " 0 "   i s D a s h B o a r d S h e e t = " 0 "   i n t e r l i n e O n O f f = " 0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  < w o S h e e t P r o p s   x m l n s = " h t t p s : / / w e b . w p s . c n / e t / 2 0 1 8 / m a i n "   s h e e t S t i d = " 8 "   i s D b D a s h B o a r d S h e e t = " 0 "   i s F l e x P a p e r S h e e t = " 0 "   i s D b S h e e t = " 0 "   i n t e r l i n e C o l o r = " 0 "   i s D a s h B o a r d S h e e t = " 0 "   i n t e r l i n e O n O f f = " 0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  < w o S h e e t P r o p s   x m l n s = " h t t p s : / / w e b . w p s . c n / e t / 2 0 1 8 / m a i n "   s h e e t S t i d = " 1 3 "   i s D b D a s h B o a r d S h e e t = " 0 "   i s F l e x P a p e r S h e e t = " 0 "   i s D b S h e e t = " 0 "   i n t e r l i n e C o l o r = " 0 "   i s D a s h B o a r d S h e e t = " 0 "   i n t e r l i n e O n O f f = " 0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  < w o S h e e t P r o p s   x m l n s = " h t t p s : / / w e b . w p s . c n / e t / 2 0 1 8 / m a i n "   s h e e t S t i d = " 1 4 "   i s D b D a s h B o a r d S h e e t = " 0 "   i s F l e x P a p e r S h e e t = " 0 "   i s D b S h e e t = " 0 "   i n t e r l i n e C o l o r = " 0 "   i s D a s h B o a r d S h e e t = " 0 "   i n t e r l i n e O n O f f = " 0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  < w o S h e e t P r o p s   x m l n s = " h t t p s : / / w e b . w p s . c n / e t / 2 0 1 8 / m a i n "   s h e e t S t i d = " 1 2 "   i s D b D a s h B o a r d S h e e t = " 0 "   i s F l e x P a p e r S h e e t = " 0 "   i s D b S h e e t = " 0 "   i n t e r l i n e C o l o r = " 0 "   i s D a s h B o a r d S h e e t = " 0 "   i n t e r l i n e O n O f f = " 0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  < w o S h e e t P r o p s   x m l n s = " h t t p s : / / w e b . w p s . c n / e t / 2 0 1 8 / m a i n "   s h e e t S t i d = " 7 "   i s D b D a s h B o a r d S h e e t = " 0 "   i s F l e x P a p e r S h e e t = " 0 "   i s D b S h e e t = " 0 "   i n t e r l i n e C o l o r = " 0 "   i s D a s h B o a r d S h e e t = " 0 "   i n t e r l i n e O n O f f = " 0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< / w o S h e e t s P r o p s > 
   < w o B o o k P r o p s   x m l n s = " h t t p s : / / w e b . w p s . c n / e t / 2 0 1 8 / m a i n " > 
     < b o o k S e t t i n g s   x m l n s = " h t t p s : / / w e b . w p s . c n / e t / 2 0 1 8 / m a i n "   i s F i l t e r S h a r e d = " 1 "   c o r e C o n q u e r U s e r I d = " "   i s I n s e r P i c A s A t t a c h m e n t = " 0 "   w o E t M t c E n a b l e d = " 0 "   s u p p o r t D b F m l a D i s p = " 0 "   f i l e I d = " 5 1 9 6 8 3 4 4 6 5 6 0 "   i s M e r g e T a s k s A u t o U p d a t e = " 0 "   f i l t e r T y p e = " c o n n "   i s A u t o U p d a t e P a u s e d = " 0 " / > 
   < / w o B o o k P r o p s > 
 < / w o P r o p s > 
 
</file>

<file path=customXml/item3.xml>��< ? x m l   v e r s i o n = ' 1 . 0 '   s t a n d a l o n e = ' y e s ' ? > 
 < p i x e l a t o r s   x m l n s = " h t t p s : / / w e b . w p s . c n / e t / 2 0 1 8 / m a i n "   x m l n s : s = " h t t p : / / s c h e m a s . o p e n x m l f o r m a t s . o r g / s p r e a d s h e e t m l / 2 0 0 6 / m a i n " > 
   < p i x e l a t o r L i s t   x m l n s = " h t t p s : / / w e b . w p s . c n / e t / 2 0 1 8 / m a i n "   s h e e t S t i d = " 1 " / > 
   < p i x e l a t o r L i s t   x m l n s = " h t t p s : / / w e b . w p s . c n / e t / 2 0 1 8 / m a i n "   s h e e t S t i d = " 5 " / > 
   < p i x e l a t o r L i s t   x m l n s = " h t t p s : / / w e b . w p s . c n / e t / 2 0 1 8 / m a i n "   s h e e t S t i d = " 6 " / > 
   < p i x e l a t o r L i s t   x m l n s = " h t t p s : / / w e b . w p s . c n / e t / 2 0 1 8 / m a i n "   s h e e t S t i d = " 8 " / > 
   < p i x e l a t o r L i s t   x m l n s = " h t t p s : / / w e b . w p s . c n / e t / 2 0 1 8 / m a i n "   s h e e t S t i d = " 1 3 " / > 
   < p i x e l a t o r L i s t   x m l n s = " h t t p s : / / w e b . w p s . c n / e t / 2 0 1 8 / m a i n "   s h e e t S t i d = " 1 4 " / > 
   < p i x e l a t o r L i s t   x m l n s = " h t t p s : / / w e b . w p s . c n / e t / 2 0 1 8 / m a i n "   s h e e t S t i d = " 1 2 " / > 
   < p i x e l a t o r L i s t   x m l n s = " h t t p s : / / w e b . w p s . c n / e t / 2 0 1 8 / m a i n "   s h e e t S t i d = " 7 " / > 
   < p i x e l a t o r L i s t   x m l n s = " h t t p s : / / w e b . w p s . c n / e t / 2 0 1 8 / m a i n "   s h e e t S t i d = " 1 5 " / > 
 < / p i x e l a t o r s > 
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WWO_wpscloud_20260508175737-a9385e8bc7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附件1 基础数据表</vt:lpstr>
      <vt:lpstr>附件2 部门整体支出绩效自评表</vt:lpstr>
      <vt:lpstr>业务工作经费评价表</vt:lpstr>
      <vt:lpstr>附件3-1业务工作经费</vt:lpstr>
      <vt:lpstr>附件3-2 运行维护经费</vt:lpstr>
      <vt:lpstr>附件3-3 其他事业发展资金</vt:lpstr>
      <vt:lpstr>附件3-4省级专项资金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马春花</dc:creator>
  <cp:lastModifiedBy>Jingjing</cp:lastModifiedBy>
  <dcterms:created xsi:type="dcterms:W3CDTF">2015-06-07T10:19:00Z</dcterms:created>
  <dcterms:modified xsi:type="dcterms:W3CDTF">2026-08-14T10:55:53Z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3483DA06382A4E7092DD5E9733EE0394_13</vt:lpwstr>
  </property>
  <property fmtid="{D5CDD505-2E9C-101B-9397-08002B2CF9AE}" pid="3" name="KSOProductBuildVer">
    <vt:lpwstr>2052-12.8.2.1119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